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tabRatio="697" firstSheet="2" activeTab="15"/>
  </bookViews>
  <sheets>
    <sheet name="33"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 name="43" sheetId="11" r:id="rId11"/>
    <sheet name="44" sheetId="12" r:id="rId12"/>
    <sheet name="45" sheetId="13" r:id="rId13"/>
    <sheet name="Quỹ ngoài NS2020" sheetId="14" r:id="rId14"/>
    <sheet name="Quỹ ngoài NS 2021" sheetId="15" r:id="rId15"/>
    <sheet name="Biểu vay, trả nợ vay 2021" sheetId="16" r:id="rId16"/>
    <sheet name="59" sheetId="17" r:id="rId17"/>
    <sheet name="60" sheetId="18" r:id="rId18"/>
    <sheet name="61" sheetId="19" r:id="rId19"/>
  </sheets>
  <externalReferences>
    <externalReference r:id="rId22"/>
    <externalReference r:id="rId23"/>
    <externalReference r:id="rId24"/>
    <externalReference r:id="rId25"/>
  </externalReferences>
  <definedNames>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6" hidden="1">{"'Sheet1'!$L$16"}</definedName>
    <definedName name="_________a1" localSheetId="7" hidden="1">{"'Sheet1'!$L$16"}</definedName>
    <definedName name="_________a1" localSheetId="8" hidden="1">{"'Sheet1'!$L$16"}</definedName>
    <definedName name="_________a1" localSheetId="9" hidden="1">{"'Sheet1'!$L$16"}</definedName>
    <definedName name="_________a1" localSheetId="10" hidden="1">{"'Sheet1'!$L$16"}</definedName>
    <definedName name="_________a1" localSheetId="12" hidden="1">{"'Sheet1'!$L$16"}</definedName>
    <definedName name="_________a1" localSheetId="16" hidden="1">{"'Sheet1'!$L$16"}</definedName>
    <definedName name="_________a1" localSheetId="18" hidden="1">{"'Sheet1'!$L$16"}</definedName>
    <definedName name="_________a1" localSheetId="15" hidden="1">{"'Sheet1'!$L$16"}</definedName>
    <definedName name="_________a1" localSheetId="14" hidden="1">{"'Sheet1'!$L$16"}</definedName>
    <definedName name="_________a1" localSheetId="13" hidden="1">{"'Sheet1'!$L$16"}</definedName>
    <definedName name="_________a1"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6" hidden="1">{"'Sheet1'!$L$16"}</definedName>
    <definedName name="_________PA3" localSheetId="7" hidden="1">{"'Sheet1'!$L$16"}</definedName>
    <definedName name="_________PA3" localSheetId="8" hidden="1">{"'Sheet1'!$L$16"}</definedName>
    <definedName name="_________PA3" localSheetId="9" hidden="1">{"'Sheet1'!$L$16"}</definedName>
    <definedName name="_________PA3" localSheetId="10" hidden="1">{"'Sheet1'!$L$16"}</definedName>
    <definedName name="_________PA3" localSheetId="12" hidden="1">{"'Sheet1'!$L$16"}</definedName>
    <definedName name="_________PA3" localSheetId="16" hidden="1">{"'Sheet1'!$L$16"}</definedName>
    <definedName name="_________PA3" localSheetId="18" hidden="1">{"'Sheet1'!$L$16"}</definedName>
    <definedName name="_________PA3" localSheetId="15" hidden="1">{"'Sheet1'!$L$16"}</definedName>
    <definedName name="_________PA3" localSheetId="14" hidden="1">{"'Sheet1'!$L$16"}</definedName>
    <definedName name="_________PA3" localSheetId="13" hidden="1">{"'Sheet1'!$L$16"}</definedName>
    <definedName name="_________PA3" hidden="1">{"'Sheet1'!$L$16"}</definedName>
    <definedName name="_______a1" localSheetId="0" hidden="1">{"'Sheet1'!$L$16"}</definedName>
    <definedName name="_______a1" localSheetId="1" hidden="1">{"'Sheet1'!$L$16"}</definedName>
    <definedName name="_______a1" localSheetId="2" hidden="1">{"'Sheet1'!$L$16"}</definedName>
    <definedName name="_______a1" localSheetId="3" hidden="1">{"'Sheet1'!$L$16"}</definedName>
    <definedName name="_______a1" localSheetId="4" hidden="1">{"'Sheet1'!$L$16"}</definedName>
    <definedName name="_______a1" localSheetId="6" hidden="1">{"'Sheet1'!$L$16"}</definedName>
    <definedName name="_______a1" localSheetId="7" hidden="1">{"'Sheet1'!$L$16"}</definedName>
    <definedName name="_______a1" localSheetId="8" hidden="1">{"'Sheet1'!$L$16"}</definedName>
    <definedName name="_______a1" localSheetId="9" hidden="1">{"'Sheet1'!$L$16"}</definedName>
    <definedName name="_______a1" localSheetId="10" hidden="1">{"'Sheet1'!$L$16"}</definedName>
    <definedName name="_______a1" localSheetId="12" hidden="1">{"'Sheet1'!$L$16"}</definedName>
    <definedName name="_______a1" localSheetId="16" hidden="1">{"'Sheet1'!$L$16"}</definedName>
    <definedName name="_______a1" localSheetId="18" hidden="1">{"'Sheet1'!$L$16"}</definedName>
    <definedName name="_______a1" localSheetId="15" hidden="1">{"'Sheet1'!$L$16"}</definedName>
    <definedName name="_______a1" localSheetId="14" hidden="1">{"'Sheet1'!$L$16"}</definedName>
    <definedName name="_______a1" localSheetId="1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localSheetId="0" hidden="1">{"'Sheet1'!$L$16"}</definedName>
    <definedName name="_______PA3" localSheetId="1" hidden="1">{"'Sheet1'!$L$16"}</definedName>
    <definedName name="_______PA3" localSheetId="2" hidden="1">{"'Sheet1'!$L$16"}</definedName>
    <definedName name="_______PA3" localSheetId="3" hidden="1">{"'Sheet1'!$L$16"}</definedName>
    <definedName name="_______PA3" localSheetId="4" hidden="1">{"'Sheet1'!$L$16"}</definedName>
    <definedName name="_______PA3" localSheetId="6" hidden="1">{"'Sheet1'!$L$16"}</definedName>
    <definedName name="_______PA3" localSheetId="7" hidden="1">{"'Sheet1'!$L$16"}</definedName>
    <definedName name="_______PA3" localSheetId="8" hidden="1">{"'Sheet1'!$L$16"}</definedName>
    <definedName name="_______PA3" localSheetId="9" hidden="1">{"'Sheet1'!$L$16"}</definedName>
    <definedName name="_______PA3" localSheetId="10" hidden="1">{"'Sheet1'!$L$16"}</definedName>
    <definedName name="_______PA3" localSheetId="12" hidden="1">{"'Sheet1'!$L$16"}</definedName>
    <definedName name="_______PA3" localSheetId="16" hidden="1">{"'Sheet1'!$L$16"}</definedName>
    <definedName name="_______PA3" localSheetId="18" hidden="1">{"'Sheet1'!$L$16"}</definedName>
    <definedName name="_______PA3" localSheetId="15" hidden="1">{"'Sheet1'!$L$16"}</definedName>
    <definedName name="_______PA3" localSheetId="14" hidden="1">{"'Sheet1'!$L$16"}</definedName>
    <definedName name="_______PA3" localSheetId="13"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6" hidden="1">{"'Sheet1'!$L$16"}</definedName>
    <definedName name="______a1" localSheetId="7" hidden="1">{"'Sheet1'!$L$16"}</definedName>
    <definedName name="______a1" localSheetId="8" hidden="1">{"'Sheet1'!$L$16"}</definedName>
    <definedName name="______a1" localSheetId="9" hidden="1">{"'Sheet1'!$L$16"}</definedName>
    <definedName name="______a1" localSheetId="10" hidden="1">{"'Sheet1'!$L$16"}</definedName>
    <definedName name="______a1" localSheetId="12" hidden="1">{"'Sheet1'!$L$16"}</definedName>
    <definedName name="______a1" localSheetId="16" hidden="1">{"'Sheet1'!$L$16"}</definedName>
    <definedName name="______a1" localSheetId="18" hidden="1">{"'Sheet1'!$L$16"}</definedName>
    <definedName name="______a1" localSheetId="15" hidden="1">{"'Sheet1'!$L$16"}</definedName>
    <definedName name="______a1" localSheetId="14" hidden="1">{"'Sheet1'!$L$16"}</definedName>
    <definedName name="______a1" localSheetId="13"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6" hidden="1">{"'Sheet1'!$L$16"}</definedName>
    <definedName name="______h1" localSheetId="7" hidden="1">{"'Sheet1'!$L$16"}</definedName>
    <definedName name="______h1" localSheetId="8" hidden="1">{"'Sheet1'!$L$16"}</definedName>
    <definedName name="______h1" localSheetId="9" hidden="1">{"'Sheet1'!$L$16"}</definedName>
    <definedName name="______h1" localSheetId="10" hidden="1">{"'Sheet1'!$L$16"}</definedName>
    <definedName name="______h1" localSheetId="12" hidden="1">{"'Sheet1'!$L$16"}</definedName>
    <definedName name="______h1" localSheetId="16" hidden="1">{"'Sheet1'!$L$16"}</definedName>
    <definedName name="______h1" localSheetId="18" hidden="1">{"'Sheet1'!$L$16"}</definedName>
    <definedName name="______h1" localSheetId="15" hidden="1">{"'Sheet1'!$L$16"}</definedName>
    <definedName name="______h1" localSheetId="14" hidden="1">{"'Sheet1'!$L$16"}</definedName>
    <definedName name="______h1" localSheetId="13" hidden="1">{"'Sheet1'!$L$16"}</definedName>
    <definedName name="______h1" hidden="1">{"'Sheet1'!$L$16"}</definedName>
    <definedName name="______h10" localSheetId="0" hidden="1">{#N/A,#N/A,FALSE,"Chi ti?t"}</definedName>
    <definedName name="______h10" localSheetId="1" hidden="1">{#N/A,#N/A,FALSE,"Chi ti?t"}</definedName>
    <definedName name="______h10" localSheetId="2" hidden="1">{#N/A,#N/A,FALSE,"Chi ti?t"}</definedName>
    <definedName name="______h10" localSheetId="3" hidden="1">{#N/A,#N/A,FALSE,"Chi ti?t"}</definedName>
    <definedName name="______h10" localSheetId="4" hidden="1">{#N/A,#N/A,FALSE,"Chi ti?t"}</definedName>
    <definedName name="______h10" localSheetId="6" hidden="1">{#N/A,#N/A,FALSE,"Chi ti?t"}</definedName>
    <definedName name="______h10" localSheetId="7" hidden="1">{#N/A,#N/A,FALSE,"Chi ti?t"}</definedName>
    <definedName name="______h10" localSheetId="8" hidden="1">{#N/A,#N/A,FALSE,"Chi ti?t"}</definedName>
    <definedName name="______h10" localSheetId="9" hidden="1">{#N/A,#N/A,FALSE,"Chi ti?t"}</definedName>
    <definedName name="______h10" localSheetId="10" hidden="1">{#N/A,#N/A,FALSE,"Chi ti?t"}</definedName>
    <definedName name="______h10" localSheetId="12" hidden="1">{#N/A,#N/A,FALSE,"Chi ti?t"}</definedName>
    <definedName name="______h10" localSheetId="16" hidden="1">{#N/A,#N/A,FALSE,"Chi ti?t"}</definedName>
    <definedName name="______h10" localSheetId="18" hidden="1">{#N/A,#N/A,FALSE,"Chi ti?t"}</definedName>
    <definedName name="______h10" localSheetId="15" hidden="1">{#N/A,#N/A,FALSE,"Chi ti?t"}</definedName>
    <definedName name="______h10" localSheetId="14" hidden="1">{#N/A,#N/A,FALSE,"Chi ti?t"}</definedName>
    <definedName name="______h10" localSheetId="13" hidden="1">{#N/A,#N/A,FALSE,"Chi ti?t"}</definedName>
    <definedName name="______h10" hidden="1">{#N/A,#N/A,FALSE,"Chi ti?t"}</definedName>
    <definedName name="______h2" localSheetId="0" hidden="1">{"'Sheet1'!$L$16"}</definedName>
    <definedName name="______h2" localSheetId="1" hidden="1">{"'Sheet1'!$L$16"}</definedName>
    <definedName name="______h2" localSheetId="2" hidden="1">{"'Sheet1'!$L$16"}</definedName>
    <definedName name="______h2" localSheetId="3" hidden="1">{"'Sheet1'!$L$16"}</definedName>
    <definedName name="______h2" localSheetId="4" hidden="1">{"'Sheet1'!$L$16"}</definedName>
    <definedName name="______h2" localSheetId="6" hidden="1">{"'Sheet1'!$L$16"}</definedName>
    <definedName name="______h2" localSheetId="7" hidden="1">{"'Sheet1'!$L$16"}</definedName>
    <definedName name="______h2" localSheetId="8" hidden="1">{"'Sheet1'!$L$16"}</definedName>
    <definedName name="______h2" localSheetId="9" hidden="1">{"'Sheet1'!$L$16"}</definedName>
    <definedName name="______h2" localSheetId="10" hidden="1">{"'Sheet1'!$L$16"}</definedName>
    <definedName name="______h2" localSheetId="12" hidden="1">{"'Sheet1'!$L$16"}</definedName>
    <definedName name="______h2" localSheetId="16" hidden="1">{"'Sheet1'!$L$16"}</definedName>
    <definedName name="______h2" localSheetId="18" hidden="1">{"'Sheet1'!$L$16"}</definedName>
    <definedName name="______h2" localSheetId="15" hidden="1">{"'Sheet1'!$L$16"}</definedName>
    <definedName name="______h2" localSheetId="14" hidden="1">{"'Sheet1'!$L$16"}</definedName>
    <definedName name="______h2" localSheetId="13" hidden="1">{"'Sheet1'!$L$16"}</definedName>
    <definedName name="______h2" hidden="1">{"'Sheet1'!$L$16"}</definedName>
    <definedName name="______h3" localSheetId="0" hidden="1">{"'Sheet1'!$L$16"}</definedName>
    <definedName name="______h3" localSheetId="1" hidden="1">{"'Sheet1'!$L$16"}</definedName>
    <definedName name="______h3" localSheetId="2" hidden="1">{"'Sheet1'!$L$16"}</definedName>
    <definedName name="______h3" localSheetId="3" hidden="1">{"'Sheet1'!$L$16"}</definedName>
    <definedName name="______h3" localSheetId="4" hidden="1">{"'Sheet1'!$L$16"}</definedName>
    <definedName name="______h3" localSheetId="6" hidden="1">{"'Sheet1'!$L$16"}</definedName>
    <definedName name="______h3" localSheetId="7" hidden="1">{"'Sheet1'!$L$16"}</definedName>
    <definedName name="______h3" localSheetId="8" hidden="1">{"'Sheet1'!$L$16"}</definedName>
    <definedName name="______h3" localSheetId="9" hidden="1">{"'Sheet1'!$L$16"}</definedName>
    <definedName name="______h3" localSheetId="10" hidden="1">{"'Sheet1'!$L$16"}</definedName>
    <definedName name="______h3" localSheetId="12" hidden="1">{"'Sheet1'!$L$16"}</definedName>
    <definedName name="______h3" localSheetId="16" hidden="1">{"'Sheet1'!$L$16"}</definedName>
    <definedName name="______h3" localSheetId="18" hidden="1">{"'Sheet1'!$L$16"}</definedName>
    <definedName name="______h3" localSheetId="15" hidden="1">{"'Sheet1'!$L$16"}</definedName>
    <definedName name="______h3" localSheetId="14" hidden="1">{"'Sheet1'!$L$16"}</definedName>
    <definedName name="______h3" localSheetId="13" hidden="1">{"'Sheet1'!$L$16"}</definedName>
    <definedName name="______h3" hidden="1">{"'Sheet1'!$L$16"}</definedName>
    <definedName name="______h5" localSheetId="0" hidden="1">{"'Sheet1'!$L$16"}</definedName>
    <definedName name="______h5" localSheetId="1" hidden="1">{"'Sheet1'!$L$16"}</definedName>
    <definedName name="______h5" localSheetId="2" hidden="1">{"'Sheet1'!$L$16"}</definedName>
    <definedName name="______h5" localSheetId="3" hidden="1">{"'Sheet1'!$L$16"}</definedName>
    <definedName name="______h5" localSheetId="4" hidden="1">{"'Sheet1'!$L$16"}</definedName>
    <definedName name="______h5" localSheetId="6" hidden="1">{"'Sheet1'!$L$16"}</definedName>
    <definedName name="______h5" localSheetId="7" hidden="1">{"'Sheet1'!$L$16"}</definedName>
    <definedName name="______h5" localSheetId="8" hidden="1">{"'Sheet1'!$L$16"}</definedName>
    <definedName name="______h5" localSheetId="9" hidden="1">{"'Sheet1'!$L$16"}</definedName>
    <definedName name="______h5" localSheetId="10" hidden="1">{"'Sheet1'!$L$16"}</definedName>
    <definedName name="______h5" localSheetId="12" hidden="1">{"'Sheet1'!$L$16"}</definedName>
    <definedName name="______h5" localSheetId="16" hidden="1">{"'Sheet1'!$L$16"}</definedName>
    <definedName name="______h5" localSheetId="18" hidden="1">{"'Sheet1'!$L$16"}</definedName>
    <definedName name="______h5" localSheetId="15" hidden="1">{"'Sheet1'!$L$16"}</definedName>
    <definedName name="______h5" localSheetId="14" hidden="1">{"'Sheet1'!$L$16"}</definedName>
    <definedName name="______h5" localSheetId="13" hidden="1">{"'Sheet1'!$L$16"}</definedName>
    <definedName name="______h5" hidden="1">{"'Sheet1'!$L$16"}</definedName>
    <definedName name="______h6" localSheetId="0" hidden="1">{"'Sheet1'!$L$16"}</definedName>
    <definedName name="______h6" localSheetId="1" hidden="1">{"'Sheet1'!$L$16"}</definedName>
    <definedName name="______h6" localSheetId="2" hidden="1">{"'Sheet1'!$L$16"}</definedName>
    <definedName name="______h6" localSheetId="3" hidden="1">{"'Sheet1'!$L$16"}</definedName>
    <definedName name="______h6" localSheetId="4" hidden="1">{"'Sheet1'!$L$16"}</definedName>
    <definedName name="______h6" localSheetId="6" hidden="1">{"'Sheet1'!$L$16"}</definedName>
    <definedName name="______h6" localSheetId="7" hidden="1">{"'Sheet1'!$L$16"}</definedName>
    <definedName name="______h6" localSheetId="8" hidden="1">{"'Sheet1'!$L$16"}</definedName>
    <definedName name="______h6" localSheetId="9" hidden="1">{"'Sheet1'!$L$16"}</definedName>
    <definedName name="______h6" localSheetId="10" hidden="1">{"'Sheet1'!$L$16"}</definedName>
    <definedName name="______h6" localSheetId="12" hidden="1">{"'Sheet1'!$L$16"}</definedName>
    <definedName name="______h6" localSheetId="16" hidden="1">{"'Sheet1'!$L$16"}</definedName>
    <definedName name="______h6" localSheetId="18" hidden="1">{"'Sheet1'!$L$16"}</definedName>
    <definedName name="______h6" localSheetId="15" hidden="1">{"'Sheet1'!$L$16"}</definedName>
    <definedName name="______h6" localSheetId="14" hidden="1">{"'Sheet1'!$L$16"}</definedName>
    <definedName name="______h6" localSheetId="13" hidden="1">{"'Sheet1'!$L$16"}</definedName>
    <definedName name="______h6" hidden="1">{"'Sheet1'!$L$16"}</definedName>
    <definedName name="______h7" localSheetId="0" hidden="1">{"'Sheet1'!$L$16"}</definedName>
    <definedName name="______h7" localSheetId="1" hidden="1">{"'Sheet1'!$L$16"}</definedName>
    <definedName name="______h7" localSheetId="2" hidden="1">{"'Sheet1'!$L$16"}</definedName>
    <definedName name="______h7" localSheetId="3" hidden="1">{"'Sheet1'!$L$16"}</definedName>
    <definedName name="______h7" localSheetId="4" hidden="1">{"'Sheet1'!$L$16"}</definedName>
    <definedName name="______h7" localSheetId="6" hidden="1">{"'Sheet1'!$L$16"}</definedName>
    <definedName name="______h7" localSheetId="7" hidden="1">{"'Sheet1'!$L$16"}</definedName>
    <definedName name="______h7" localSheetId="8" hidden="1">{"'Sheet1'!$L$16"}</definedName>
    <definedName name="______h7" localSheetId="9" hidden="1">{"'Sheet1'!$L$16"}</definedName>
    <definedName name="______h7" localSheetId="10" hidden="1">{"'Sheet1'!$L$16"}</definedName>
    <definedName name="______h7" localSheetId="12" hidden="1">{"'Sheet1'!$L$16"}</definedName>
    <definedName name="______h7" localSheetId="16" hidden="1">{"'Sheet1'!$L$16"}</definedName>
    <definedName name="______h7" localSheetId="18" hidden="1">{"'Sheet1'!$L$16"}</definedName>
    <definedName name="______h7" localSheetId="15" hidden="1">{"'Sheet1'!$L$16"}</definedName>
    <definedName name="______h7" localSheetId="14" hidden="1">{"'Sheet1'!$L$16"}</definedName>
    <definedName name="______h7" localSheetId="13" hidden="1">{"'Sheet1'!$L$16"}</definedName>
    <definedName name="______h7" hidden="1">{"'Sheet1'!$L$16"}</definedName>
    <definedName name="______h8" localSheetId="0" hidden="1">{"'Sheet1'!$L$16"}</definedName>
    <definedName name="______h8" localSheetId="1" hidden="1">{"'Sheet1'!$L$16"}</definedName>
    <definedName name="______h8" localSheetId="2" hidden="1">{"'Sheet1'!$L$16"}</definedName>
    <definedName name="______h8" localSheetId="3" hidden="1">{"'Sheet1'!$L$16"}</definedName>
    <definedName name="______h8" localSheetId="4" hidden="1">{"'Sheet1'!$L$16"}</definedName>
    <definedName name="______h8" localSheetId="6" hidden="1">{"'Sheet1'!$L$16"}</definedName>
    <definedName name="______h8" localSheetId="7" hidden="1">{"'Sheet1'!$L$16"}</definedName>
    <definedName name="______h8" localSheetId="8" hidden="1">{"'Sheet1'!$L$16"}</definedName>
    <definedName name="______h8" localSheetId="9" hidden="1">{"'Sheet1'!$L$16"}</definedName>
    <definedName name="______h8" localSheetId="10" hidden="1">{"'Sheet1'!$L$16"}</definedName>
    <definedName name="______h8" localSheetId="12" hidden="1">{"'Sheet1'!$L$16"}</definedName>
    <definedName name="______h8" localSheetId="16" hidden="1">{"'Sheet1'!$L$16"}</definedName>
    <definedName name="______h8" localSheetId="18" hidden="1">{"'Sheet1'!$L$16"}</definedName>
    <definedName name="______h8" localSheetId="15" hidden="1">{"'Sheet1'!$L$16"}</definedName>
    <definedName name="______h8" localSheetId="14" hidden="1">{"'Sheet1'!$L$16"}</definedName>
    <definedName name="______h8" localSheetId="13" hidden="1">{"'Sheet1'!$L$16"}</definedName>
    <definedName name="______h8" hidden="1">{"'Sheet1'!$L$16"}</definedName>
    <definedName name="______h9" localSheetId="0" hidden="1">{"'Sheet1'!$L$16"}</definedName>
    <definedName name="______h9" localSheetId="1" hidden="1">{"'Sheet1'!$L$16"}</definedName>
    <definedName name="______h9" localSheetId="2" hidden="1">{"'Sheet1'!$L$16"}</definedName>
    <definedName name="______h9" localSheetId="3" hidden="1">{"'Sheet1'!$L$16"}</definedName>
    <definedName name="______h9" localSheetId="4" hidden="1">{"'Sheet1'!$L$16"}</definedName>
    <definedName name="______h9" localSheetId="6" hidden="1">{"'Sheet1'!$L$16"}</definedName>
    <definedName name="______h9" localSheetId="7" hidden="1">{"'Sheet1'!$L$16"}</definedName>
    <definedName name="______h9" localSheetId="8" hidden="1">{"'Sheet1'!$L$16"}</definedName>
    <definedName name="______h9" localSheetId="9" hidden="1">{"'Sheet1'!$L$16"}</definedName>
    <definedName name="______h9" localSheetId="10" hidden="1">{"'Sheet1'!$L$16"}</definedName>
    <definedName name="______h9" localSheetId="12" hidden="1">{"'Sheet1'!$L$16"}</definedName>
    <definedName name="______h9" localSheetId="16" hidden="1">{"'Sheet1'!$L$16"}</definedName>
    <definedName name="______h9" localSheetId="18" hidden="1">{"'Sheet1'!$L$16"}</definedName>
    <definedName name="______h9" localSheetId="15" hidden="1">{"'Sheet1'!$L$16"}</definedName>
    <definedName name="______h9" localSheetId="14" hidden="1">{"'Sheet1'!$L$16"}</definedName>
    <definedName name="______h9" localSheetId="13"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6" hidden="1">{"'Sheet1'!$L$16"}</definedName>
    <definedName name="______NSO2" localSheetId="7" hidden="1">{"'Sheet1'!$L$16"}</definedName>
    <definedName name="______NSO2" localSheetId="8" hidden="1">{"'Sheet1'!$L$16"}</definedName>
    <definedName name="______NSO2" localSheetId="9" hidden="1">{"'Sheet1'!$L$16"}</definedName>
    <definedName name="______NSO2" localSheetId="10" hidden="1">{"'Sheet1'!$L$16"}</definedName>
    <definedName name="______NSO2" localSheetId="12" hidden="1">{"'Sheet1'!$L$16"}</definedName>
    <definedName name="______NSO2" localSheetId="16" hidden="1">{"'Sheet1'!$L$16"}</definedName>
    <definedName name="______NSO2" localSheetId="18" hidden="1">{"'Sheet1'!$L$16"}</definedName>
    <definedName name="______NSO2" localSheetId="15" hidden="1">{"'Sheet1'!$L$16"}</definedName>
    <definedName name="______NSO2" localSheetId="14" hidden="1">{"'Sheet1'!$L$16"}</definedName>
    <definedName name="______NSO2" localSheetId="13" hidden="1">{"'Sheet1'!$L$16"}</definedName>
    <definedName name="______NSO2"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6" hidden="1">{"'Sheet1'!$L$16"}</definedName>
    <definedName name="______PA3" localSheetId="7" hidden="1">{"'Sheet1'!$L$16"}</definedName>
    <definedName name="______PA3" localSheetId="8" hidden="1">{"'Sheet1'!$L$16"}</definedName>
    <definedName name="______PA3" localSheetId="9" hidden="1">{"'Sheet1'!$L$16"}</definedName>
    <definedName name="______PA3" localSheetId="10" hidden="1">{"'Sheet1'!$L$16"}</definedName>
    <definedName name="______PA3" localSheetId="12" hidden="1">{"'Sheet1'!$L$16"}</definedName>
    <definedName name="______PA3" localSheetId="16" hidden="1">{"'Sheet1'!$L$16"}</definedName>
    <definedName name="______PA3" localSheetId="18" hidden="1">{"'Sheet1'!$L$16"}</definedName>
    <definedName name="______PA3" localSheetId="15" hidden="1">{"'Sheet1'!$L$16"}</definedName>
    <definedName name="______PA3" localSheetId="14" hidden="1">{"'Sheet1'!$L$16"}</definedName>
    <definedName name="______PA3" localSheetId="13"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0" hidden="1">{"'Sheet1'!$L$16"}</definedName>
    <definedName name="______vl2" localSheetId="1" hidden="1">{"'Sheet1'!$L$16"}</definedName>
    <definedName name="______vl2" localSheetId="2" hidden="1">{"'Sheet1'!$L$16"}</definedName>
    <definedName name="______vl2" localSheetId="3" hidden="1">{"'Sheet1'!$L$16"}</definedName>
    <definedName name="______vl2" localSheetId="4" hidden="1">{"'Sheet1'!$L$16"}</definedName>
    <definedName name="______vl2" localSheetId="6" hidden="1">{"'Sheet1'!$L$16"}</definedName>
    <definedName name="______vl2" localSheetId="7" hidden="1">{"'Sheet1'!$L$16"}</definedName>
    <definedName name="______vl2" localSheetId="8" hidden="1">{"'Sheet1'!$L$16"}</definedName>
    <definedName name="______vl2" localSheetId="9" hidden="1">{"'Sheet1'!$L$16"}</definedName>
    <definedName name="______vl2" localSheetId="10" hidden="1">{"'Sheet1'!$L$16"}</definedName>
    <definedName name="______vl2" localSheetId="12" hidden="1">{"'Sheet1'!$L$16"}</definedName>
    <definedName name="______vl2" localSheetId="16" hidden="1">{"'Sheet1'!$L$16"}</definedName>
    <definedName name="______vl2" localSheetId="18" hidden="1">{"'Sheet1'!$L$16"}</definedName>
    <definedName name="______vl2" localSheetId="15" hidden="1">{"'Sheet1'!$L$16"}</definedName>
    <definedName name="______vl2" localSheetId="14" hidden="1">{"'Sheet1'!$L$16"}</definedName>
    <definedName name="______vl2" localSheetId="13" hidden="1">{"'Sheet1'!$L$16"}</definedName>
    <definedName name="______vl2" hidden="1">{"'Sheet1'!$L$16"}</definedName>
    <definedName name="______VL250">#REF!</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6" hidden="1">{"'Sheet1'!$L$16"}</definedName>
    <definedName name="_____a1" localSheetId="7" hidden="1">{"'Sheet1'!$L$16"}</definedName>
    <definedName name="_____a1" localSheetId="8" hidden="1">{"'Sheet1'!$L$16"}</definedName>
    <definedName name="_____a1" localSheetId="9" hidden="1">{"'Sheet1'!$L$16"}</definedName>
    <definedName name="_____a1" localSheetId="10" hidden="1">{"'Sheet1'!$L$16"}</definedName>
    <definedName name="_____a1" localSheetId="12" hidden="1">{"'Sheet1'!$L$16"}</definedName>
    <definedName name="_____a1" localSheetId="16" hidden="1">{"'Sheet1'!$L$16"}</definedName>
    <definedName name="_____a1" localSheetId="18" hidden="1">{"'Sheet1'!$L$16"}</definedName>
    <definedName name="_____a1" localSheetId="15" hidden="1">{"'Sheet1'!$L$16"}</definedName>
    <definedName name="_____a1" localSheetId="14" hidden="1">{"'Sheet1'!$L$16"}</definedName>
    <definedName name="_____a1" localSheetId="13"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6" hidden="1">{"'Sheet1'!$L$16"}</definedName>
    <definedName name="_____h1" localSheetId="7" hidden="1">{"'Sheet1'!$L$16"}</definedName>
    <definedName name="_____h1" localSheetId="8" hidden="1">{"'Sheet1'!$L$16"}</definedName>
    <definedName name="_____h1" localSheetId="9" hidden="1">{"'Sheet1'!$L$16"}</definedName>
    <definedName name="_____h1" localSheetId="10" hidden="1">{"'Sheet1'!$L$16"}</definedName>
    <definedName name="_____h1" localSheetId="12" hidden="1">{"'Sheet1'!$L$16"}</definedName>
    <definedName name="_____h1" localSheetId="16" hidden="1">{"'Sheet1'!$L$16"}</definedName>
    <definedName name="_____h1" localSheetId="18" hidden="1">{"'Sheet1'!$L$16"}</definedName>
    <definedName name="_____h1" localSheetId="15" hidden="1">{"'Sheet1'!$L$16"}</definedName>
    <definedName name="_____h1" localSheetId="14" hidden="1">{"'Sheet1'!$L$16"}</definedName>
    <definedName name="_____h1" localSheetId="13" hidden="1">{"'Sheet1'!$L$16"}</definedName>
    <definedName name="_____h1" hidden="1">{"'Sheet1'!$L$16"}</definedName>
    <definedName name="_____h10" localSheetId="0" hidden="1">{#N/A,#N/A,FALSE,"Chi ti?t"}</definedName>
    <definedName name="_____h10" localSheetId="1" hidden="1">{#N/A,#N/A,FALSE,"Chi ti?t"}</definedName>
    <definedName name="_____h10" localSheetId="2" hidden="1">{#N/A,#N/A,FALSE,"Chi ti?t"}</definedName>
    <definedName name="_____h10" localSheetId="3" hidden="1">{#N/A,#N/A,FALSE,"Chi ti?t"}</definedName>
    <definedName name="_____h10" localSheetId="4" hidden="1">{#N/A,#N/A,FALSE,"Chi ti?t"}</definedName>
    <definedName name="_____h10" localSheetId="6" hidden="1">{#N/A,#N/A,FALSE,"Chi ti?t"}</definedName>
    <definedName name="_____h10" localSheetId="7" hidden="1">{#N/A,#N/A,FALSE,"Chi ti?t"}</definedName>
    <definedName name="_____h10" localSheetId="8" hidden="1">{#N/A,#N/A,FALSE,"Chi ti?t"}</definedName>
    <definedName name="_____h10" localSheetId="9" hidden="1">{#N/A,#N/A,FALSE,"Chi ti?t"}</definedName>
    <definedName name="_____h10" localSheetId="10" hidden="1">{#N/A,#N/A,FALSE,"Chi ti?t"}</definedName>
    <definedName name="_____h10" localSheetId="12" hidden="1">{#N/A,#N/A,FALSE,"Chi ti?t"}</definedName>
    <definedName name="_____h10" localSheetId="16" hidden="1">{#N/A,#N/A,FALSE,"Chi ti?t"}</definedName>
    <definedName name="_____h10" localSheetId="18" hidden="1">{#N/A,#N/A,FALSE,"Chi ti?t"}</definedName>
    <definedName name="_____h10" localSheetId="15" hidden="1">{#N/A,#N/A,FALSE,"Chi ti?t"}</definedName>
    <definedName name="_____h10" localSheetId="14" hidden="1">{#N/A,#N/A,FALSE,"Chi ti?t"}</definedName>
    <definedName name="_____h10" localSheetId="13" hidden="1">{#N/A,#N/A,FALSE,"Chi ti?t"}</definedName>
    <definedName name="_____h10" hidden="1">{#N/A,#N/A,FALSE,"Chi ti?t"}</definedName>
    <definedName name="_____h2" localSheetId="0" hidden="1">{"'Sheet1'!$L$16"}</definedName>
    <definedName name="_____h2" localSheetId="1" hidden="1">{"'Sheet1'!$L$16"}</definedName>
    <definedName name="_____h2" localSheetId="2" hidden="1">{"'Sheet1'!$L$16"}</definedName>
    <definedName name="_____h2" localSheetId="3" hidden="1">{"'Sheet1'!$L$16"}</definedName>
    <definedName name="_____h2" localSheetId="4" hidden="1">{"'Sheet1'!$L$16"}</definedName>
    <definedName name="_____h2" localSheetId="6" hidden="1">{"'Sheet1'!$L$16"}</definedName>
    <definedName name="_____h2" localSheetId="7" hidden="1">{"'Sheet1'!$L$16"}</definedName>
    <definedName name="_____h2" localSheetId="8" hidden="1">{"'Sheet1'!$L$16"}</definedName>
    <definedName name="_____h2" localSheetId="9" hidden="1">{"'Sheet1'!$L$16"}</definedName>
    <definedName name="_____h2" localSheetId="10" hidden="1">{"'Sheet1'!$L$16"}</definedName>
    <definedName name="_____h2" localSheetId="12" hidden="1">{"'Sheet1'!$L$16"}</definedName>
    <definedName name="_____h2" localSheetId="16" hidden="1">{"'Sheet1'!$L$16"}</definedName>
    <definedName name="_____h2" localSheetId="18" hidden="1">{"'Sheet1'!$L$16"}</definedName>
    <definedName name="_____h2" localSheetId="15" hidden="1">{"'Sheet1'!$L$16"}</definedName>
    <definedName name="_____h2" localSheetId="14" hidden="1">{"'Sheet1'!$L$16"}</definedName>
    <definedName name="_____h2" localSheetId="13" hidden="1">{"'Sheet1'!$L$16"}</definedName>
    <definedName name="_____h2" hidden="1">{"'Sheet1'!$L$16"}</definedName>
    <definedName name="_____h3" localSheetId="0" hidden="1">{"'Sheet1'!$L$16"}</definedName>
    <definedName name="_____h3" localSheetId="1" hidden="1">{"'Sheet1'!$L$16"}</definedName>
    <definedName name="_____h3" localSheetId="2" hidden="1">{"'Sheet1'!$L$16"}</definedName>
    <definedName name="_____h3" localSheetId="3" hidden="1">{"'Sheet1'!$L$16"}</definedName>
    <definedName name="_____h3" localSheetId="4" hidden="1">{"'Sheet1'!$L$16"}</definedName>
    <definedName name="_____h3" localSheetId="6" hidden="1">{"'Sheet1'!$L$16"}</definedName>
    <definedName name="_____h3" localSheetId="7" hidden="1">{"'Sheet1'!$L$16"}</definedName>
    <definedName name="_____h3" localSheetId="8" hidden="1">{"'Sheet1'!$L$16"}</definedName>
    <definedName name="_____h3" localSheetId="9" hidden="1">{"'Sheet1'!$L$16"}</definedName>
    <definedName name="_____h3" localSheetId="10" hidden="1">{"'Sheet1'!$L$16"}</definedName>
    <definedName name="_____h3" localSheetId="12" hidden="1">{"'Sheet1'!$L$16"}</definedName>
    <definedName name="_____h3" localSheetId="16" hidden="1">{"'Sheet1'!$L$16"}</definedName>
    <definedName name="_____h3" localSheetId="18" hidden="1">{"'Sheet1'!$L$16"}</definedName>
    <definedName name="_____h3" localSheetId="15" hidden="1">{"'Sheet1'!$L$16"}</definedName>
    <definedName name="_____h3" localSheetId="14" hidden="1">{"'Sheet1'!$L$16"}</definedName>
    <definedName name="_____h3" localSheetId="13" hidden="1">{"'Sheet1'!$L$16"}</definedName>
    <definedName name="_____h3" hidden="1">{"'Sheet1'!$L$16"}</definedName>
    <definedName name="_____h5" localSheetId="0" hidden="1">{"'Sheet1'!$L$16"}</definedName>
    <definedName name="_____h5" localSheetId="1" hidden="1">{"'Sheet1'!$L$16"}</definedName>
    <definedName name="_____h5" localSheetId="2" hidden="1">{"'Sheet1'!$L$16"}</definedName>
    <definedName name="_____h5" localSheetId="3" hidden="1">{"'Sheet1'!$L$16"}</definedName>
    <definedName name="_____h5" localSheetId="4" hidden="1">{"'Sheet1'!$L$16"}</definedName>
    <definedName name="_____h5" localSheetId="6" hidden="1">{"'Sheet1'!$L$16"}</definedName>
    <definedName name="_____h5" localSheetId="7" hidden="1">{"'Sheet1'!$L$16"}</definedName>
    <definedName name="_____h5" localSheetId="8" hidden="1">{"'Sheet1'!$L$16"}</definedName>
    <definedName name="_____h5" localSheetId="9" hidden="1">{"'Sheet1'!$L$16"}</definedName>
    <definedName name="_____h5" localSheetId="10" hidden="1">{"'Sheet1'!$L$16"}</definedName>
    <definedName name="_____h5" localSheetId="12" hidden="1">{"'Sheet1'!$L$16"}</definedName>
    <definedName name="_____h5" localSheetId="16" hidden="1">{"'Sheet1'!$L$16"}</definedName>
    <definedName name="_____h5" localSheetId="18" hidden="1">{"'Sheet1'!$L$16"}</definedName>
    <definedName name="_____h5" localSheetId="15" hidden="1">{"'Sheet1'!$L$16"}</definedName>
    <definedName name="_____h5" localSheetId="14" hidden="1">{"'Sheet1'!$L$16"}</definedName>
    <definedName name="_____h5" localSheetId="13" hidden="1">{"'Sheet1'!$L$16"}</definedName>
    <definedName name="_____h5" hidden="1">{"'Sheet1'!$L$16"}</definedName>
    <definedName name="_____h6" localSheetId="0" hidden="1">{"'Sheet1'!$L$16"}</definedName>
    <definedName name="_____h6" localSheetId="1" hidden="1">{"'Sheet1'!$L$16"}</definedName>
    <definedName name="_____h6" localSheetId="2" hidden="1">{"'Sheet1'!$L$16"}</definedName>
    <definedName name="_____h6" localSheetId="3" hidden="1">{"'Sheet1'!$L$16"}</definedName>
    <definedName name="_____h6" localSheetId="4" hidden="1">{"'Sheet1'!$L$16"}</definedName>
    <definedName name="_____h6" localSheetId="6" hidden="1">{"'Sheet1'!$L$16"}</definedName>
    <definedName name="_____h6" localSheetId="7" hidden="1">{"'Sheet1'!$L$16"}</definedName>
    <definedName name="_____h6" localSheetId="8" hidden="1">{"'Sheet1'!$L$16"}</definedName>
    <definedName name="_____h6" localSheetId="9" hidden="1">{"'Sheet1'!$L$16"}</definedName>
    <definedName name="_____h6" localSheetId="10" hidden="1">{"'Sheet1'!$L$16"}</definedName>
    <definedName name="_____h6" localSheetId="12" hidden="1">{"'Sheet1'!$L$16"}</definedName>
    <definedName name="_____h6" localSheetId="16" hidden="1">{"'Sheet1'!$L$16"}</definedName>
    <definedName name="_____h6" localSheetId="18" hidden="1">{"'Sheet1'!$L$16"}</definedName>
    <definedName name="_____h6" localSheetId="15" hidden="1">{"'Sheet1'!$L$16"}</definedName>
    <definedName name="_____h6" localSheetId="14" hidden="1">{"'Sheet1'!$L$16"}</definedName>
    <definedName name="_____h6" localSheetId="13" hidden="1">{"'Sheet1'!$L$16"}</definedName>
    <definedName name="_____h6" hidden="1">{"'Sheet1'!$L$16"}</definedName>
    <definedName name="_____h7" localSheetId="0" hidden="1">{"'Sheet1'!$L$16"}</definedName>
    <definedName name="_____h7" localSheetId="1" hidden="1">{"'Sheet1'!$L$16"}</definedName>
    <definedName name="_____h7" localSheetId="2" hidden="1">{"'Sheet1'!$L$16"}</definedName>
    <definedName name="_____h7" localSheetId="3" hidden="1">{"'Sheet1'!$L$16"}</definedName>
    <definedName name="_____h7" localSheetId="4" hidden="1">{"'Sheet1'!$L$16"}</definedName>
    <definedName name="_____h7" localSheetId="6" hidden="1">{"'Sheet1'!$L$16"}</definedName>
    <definedName name="_____h7" localSheetId="7" hidden="1">{"'Sheet1'!$L$16"}</definedName>
    <definedName name="_____h7" localSheetId="8" hidden="1">{"'Sheet1'!$L$16"}</definedName>
    <definedName name="_____h7" localSheetId="9" hidden="1">{"'Sheet1'!$L$16"}</definedName>
    <definedName name="_____h7" localSheetId="10" hidden="1">{"'Sheet1'!$L$16"}</definedName>
    <definedName name="_____h7" localSheetId="12" hidden="1">{"'Sheet1'!$L$16"}</definedName>
    <definedName name="_____h7" localSheetId="16" hidden="1">{"'Sheet1'!$L$16"}</definedName>
    <definedName name="_____h7" localSheetId="18" hidden="1">{"'Sheet1'!$L$16"}</definedName>
    <definedName name="_____h7" localSheetId="15" hidden="1">{"'Sheet1'!$L$16"}</definedName>
    <definedName name="_____h7" localSheetId="14" hidden="1">{"'Sheet1'!$L$16"}</definedName>
    <definedName name="_____h7" localSheetId="13" hidden="1">{"'Sheet1'!$L$16"}</definedName>
    <definedName name="_____h7" hidden="1">{"'Sheet1'!$L$16"}</definedName>
    <definedName name="_____h8" localSheetId="0" hidden="1">{"'Sheet1'!$L$16"}</definedName>
    <definedName name="_____h8" localSheetId="1" hidden="1">{"'Sheet1'!$L$16"}</definedName>
    <definedName name="_____h8" localSheetId="2" hidden="1">{"'Sheet1'!$L$16"}</definedName>
    <definedName name="_____h8" localSheetId="3" hidden="1">{"'Sheet1'!$L$16"}</definedName>
    <definedName name="_____h8" localSheetId="4" hidden="1">{"'Sheet1'!$L$16"}</definedName>
    <definedName name="_____h8" localSheetId="6" hidden="1">{"'Sheet1'!$L$16"}</definedName>
    <definedName name="_____h8" localSheetId="7" hidden="1">{"'Sheet1'!$L$16"}</definedName>
    <definedName name="_____h8" localSheetId="8" hidden="1">{"'Sheet1'!$L$16"}</definedName>
    <definedName name="_____h8" localSheetId="9" hidden="1">{"'Sheet1'!$L$16"}</definedName>
    <definedName name="_____h8" localSheetId="10" hidden="1">{"'Sheet1'!$L$16"}</definedName>
    <definedName name="_____h8" localSheetId="12" hidden="1">{"'Sheet1'!$L$16"}</definedName>
    <definedName name="_____h8" localSheetId="16" hidden="1">{"'Sheet1'!$L$16"}</definedName>
    <definedName name="_____h8" localSheetId="18" hidden="1">{"'Sheet1'!$L$16"}</definedName>
    <definedName name="_____h8" localSheetId="15" hidden="1">{"'Sheet1'!$L$16"}</definedName>
    <definedName name="_____h8" localSheetId="14" hidden="1">{"'Sheet1'!$L$16"}</definedName>
    <definedName name="_____h8" localSheetId="13" hidden="1">{"'Sheet1'!$L$16"}</definedName>
    <definedName name="_____h8" hidden="1">{"'Sheet1'!$L$16"}</definedName>
    <definedName name="_____h9" localSheetId="0" hidden="1">{"'Sheet1'!$L$16"}</definedName>
    <definedName name="_____h9" localSheetId="1" hidden="1">{"'Sheet1'!$L$16"}</definedName>
    <definedName name="_____h9" localSheetId="2" hidden="1">{"'Sheet1'!$L$16"}</definedName>
    <definedName name="_____h9" localSheetId="3" hidden="1">{"'Sheet1'!$L$16"}</definedName>
    <definedName name="_____h9" localSheetId="4" hidden="1">{"'Sheet1'!$L$16"}</definedName>
    <definedName name="_____h9" localSheetId="6" hidden="1">{"'Sheet1'!$L$16"}</definedName>
    <definedName name="_____h9" localSheetId="7" hidden="1">{"'Sheet1'!$L$16"}</definedName>
    <definedName name="_____h9" localSheetId="8" hidden="1">{"'Sheet1'!$L$16"}</definedName>
    <definedName name="_____h9" localSheetId="9" hidden="1">{"'Sheet1'!$L$16"}</definedName>
    <definedName name="_____h9" localSheetId="10" hidden="1">{"'Sheet1'!$L$16"}</definedName>
    <definedName name="_____h9" localSheetId="12" hidden="1">{"'Sheet1'!$L$16"}</definedName>
    <definedName name="_____h9" localSheetId="16" hidden="1">{"'Sheet1'!$L$16"}</definedName>
    <definedName name="_____h9" localSheetId="18" hidden="1">{"'Sheet1'!$L$16"}</definedName>
    <definedName name="_____h9" localSheetId="15" hidden="1">{"'Sheet1'!$L$16"}</definedName>
    <definedName name="_____h9" localSheetId="14" hidden="1">{"'Sheet1'!$L$16"}</definedName>
    <definedName name="_____h9" localSheetId="13"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6" hidden="1">{"'Sheet1'!$L$16"}</definedName>
    <definedName name="_____NSO2" localSheetId="7" hidden="1">{"'Sheet1'!$L$16"}</definedName>
    <definedName name="_____NSO2" localSheetId="8" hidden="1">{"'Sheet1'!$L$16"}</definedName>
    <definedName name="_____NSO2" localSheetId="9" hidden="1">{"'Sheet1'!$L$16"}</definedName>
    <definedName name="_____NSO2" localSheetId="10" hidden="1">{"'Sheet1'!$L$16"}</definedName>
    <definedName name="_____NSO2" localSheetId="12" hidden="1">{"'Sheet1'!$L$16"}</definedName>
    <definedName name="_____NSO2" localSheetId="16" hidden="1">{"'Sheet1'!$L$16"}</definedName>
    <definedName name="_____NSO2" localSheetId="18" hidden="1">{"'Sheet1'!$L$16"}</definedName>
    <definedName name="_____NSO2" localSheetId="15" hidden="1">{"'Sheet1'!$L$16"}</definedName>
    <definedName name="_____NSO2" localSheetId="14" hidden="1">{"'Sheet1'!$L$16"}</definedName>
    <definedName name="_____NSO2" localSheetId="13"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6" hidden="1">{"'Sheet1'!$L$16"}</definedName>
    <definedName name="_____PA3" localSheetId="7" hidden="1">{"'Sheet1'!$L$16"}</definedName>
    <definedName name="_____PA3" localSheetId="8" hidden="1">{"'Sheet1'!$L$16"}</definedName>
    <definedName name="_____PA3" localSheetId="9" hidden="1">{"'Sheet1'!$L$16"}</definedName>
    <definedName name="_____PA3" localSheetId="10" hidden="1">{"'Sheet1'!$L$16"}</definedName>
    <definedName name="_____PA3" localSheetId="12" hidden="1">{"'Sheet1'!$L$16"}</definedName>
    <definedName name="_____PA3" localSheetId="16" hidden="1">{"'Sheet1'!$L$16"}</definedName>
    <definedName name="_____PA3" localSheetId="18" hidden="1">{"'Sheet1'!$L$16"}</definedName>
    <definedName name="_____PA3" localSheetId="15" hidden="1">{"'Sheet1'!$L$16"}</definedName>
    <definedName name="_____PA3" localSheetId="14" hidden="1">{"'Sheet1'!$L$16"}</definedName>
    <definedName name="_____PA3" localSheetId="13"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0" hidden="1">{"'Sheet1'!$L$16"}</definedName>
    <definedName name="_____vl2" localSheetId="1" hidden="1">{"'Sheet1'!$L$16"}</definedName>
    <definedName name="_____vl2" localSheetId="2" hidden="1">{"'Sheet1'!$L$16"}</definedName>
    <definedName name="_____vl2" localSheetId="3" hidden="1">{"'Sheet1'!$L$16"}</definedName>
    <definedName name="_____vl2" localSheetId="4" hidden="1">{"'Sheet1'!$L$16"}</definedName>
    <definedName name="_____vl2" localSheetId="6" hidden="1">{"'Sheet1'!$L$16"}</definedName>
    <definedName name="_____vl2" localSheetId="7" hidden="1">{"'Sheet1'!$L$16"}</definedName>
    <definedName name="_____vl2" localSheetId="8" hidden="1">{"'Sheet1'!$L$16"}</definedName>
    <definedName name="_____vl2" localSheetId="9" hidden="1">{"'Sheet1'!$L$16"}</definedName>
    <definedName name="_____vl2" localSheetId="10" hidden="1">{"'Sheet1'!$L$16"}</definedName>
    <definedName name="_____vl2" localSheetId="12" hidden="1">{"'Sheet1'!$L$16"}</definedName>
    <definedName name="_____vl2" localSheetId="16" hidden="1">{"'Sheet1'!$L$16"}</definedName>
    <definedName name="_____vl2" localSheetId="18" hidden="1">{"'Sheet1'!$L$16"}</definedName>
    <definedName name="_____vl2" localSheetId="15" hidden="1">{"'Sheet1'!$L$16"}</definedName>
    <definedName name="_____vl2" localSheetId="14" hidden="1">{"'Sheet1'!$L$16"}</definedName>
    <definedName name="_____vl2" localSheetId="13"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6" hidden="1">{"'Sheet1'!$L$16"}</definedName>
    <definedName name="____h1" localSheetId="7" hidden="1">{"'Sheet1'!$L$16"}</definedName>
    <definedName name="____h1" localSheetId="8" hidden="1">{"'Sheet1'!$L$16"}</definedName>
    <definedName name="____h1" localSheetId="9" hidden="1">{"'Sheet1'!$L$16"}</definedName>
    <definedName name="____h1" localSheetId="10" hidden="1">{"'Sheet1'!$L$16"}</definedName>
    <definedName name="____h1" localSheetId="12" hidden="1">{"'Sheet1'!$L$16"}</definedName>
    <definedName name="____h1" localSheetId="16" hidden="1">{"'Sheet1'!$L$16"}</definedName>
    <definedName name="____h1" localSheetId="18" hidden="1">{"'Sheet1'!$L$16"}</definedName>
    <definedName name="____h1" localSheetId="15" hidden="1">{"'Sheet1'!$L$16"}</definedName>
    <definedName name="____h1" localSheetId="14" hidden="1">{"'Sheet1'!$L$16"}</definedName>
    <definedName name="____h1" localSheetId="13" hidden="1">{"'Sheet1'!$L$16"}</definedName>
    <definedName name="____h1" hidden="1">{"'Sheet1'!$L$16"}</definedName>
    <definedName name="____h10" localSheetId="0" hidden="1">{#N/A,#N/A,FALSE,"Chi ti?t"}</definedName>
    <definedName name="____h10" localSheetId="1" hidden="1">{#N/A,#N/A,FALSE,"Chi ti?t"}</definedName>
    <definedName name="____h10" localSheetId="2" hidden="1">{#N/A,#N/A,FALSE,"Chi ti?t"}</definedName>
    <definedName name="____h10" localSheetId="3" hidden="1">{#N/A,#N/A,FALSE,"Chi ti?t"}</definedName>
    <definedName name="____h10" localSheetId="4" hidden="1">{#N/A,#N/A,FALSE,"Chi ti?t"}</definedName>
    <definedName name="____h10" localSheetId="6" hidden="1">{#N/A,#N/A,FALSE,"Chi ti?t"}</definedName>
    <definedName name="____h10" localSheetId="7" hidden="1">{#N/A,#N/A,FALSE,"Chi ti?t"}</definedName>
    <definedName name="____h10" localSheetId="8" hidden="1">{#N/A,#N/A,FALSE,"Chi ti?t"}</definedName>
    <definedName name="____h10" localSheetId="9" hidden="1">{#N/A,#N/A,FALSE,"Chi ti?t"}</definedName>
    <definedName name="____h10" localSheetId="10" hidden="1">{#N/A,#N/A,FALSE,"Chi ti?t"}</definedName>
    <definedName name="____h10" localSheetId="12" hidden="1">{#N/A,#N/A,FALSE,"Chi ti?t"}</definedName>
    <definedName name="____h10" localSheetId="16" hidden="1">{#N/A,#N/A,FALSE,"Chi ti?t"}</definedName>
    <definedName name="____h10" localSheetId="18" hidden="1">{#N/A,#N/A,FALSE,"Chi ti?t"}</definedName>
    <definedName name="____h10" localSheetId="15" hidden="1">{#N/A,#N/A,FALSE,"Chi ti?t"}</definedName>
    <definedName name="____h10" localSheetId="14" hidden="1">{#N/A,#N/A,FALSE,"Chi ti?t"}</definedName>
    <definedName name="____h10" localSheetId="13" hidden="1">{#N/A,#N/A,FALSE,"Chi ti?t"}</definedName>
    <definedName name="____h10" hidden="1">{#N/A,#N/A,FALSE,"Chi ti?t"}</definedName>
    <definedName name="____h2" localSheetId="0" hidden="1">{"'Sheet1'!$L$16"}</definedName>
    <definedName name="____h2" localSheetId="1" hidden="1">{"'Sheet1'!$L$16"}</definedName>
    <definedName name="____h2" localSheetId="2" hidden="1">{"'Sheet1'!$L$16"}</definedName>
    <definedName name="____h2" localSheetId="3" hidden="1">{"'Sheet1'!$L$16"}</definedName>
    <definedName name="____h2" localSheetId="4" hidden="1">{"'Sheet1'!$L$16"}</definedName>
    <definedName name="____h2" localSheetId="6" hidden="1">{"'Sheet1'!$L$16"}</definedName>
    <definedName name="____h2" localSheetId="7" hidden="1">{"'Sheet1'!$L$16"}</definedName>
    <definedName name="____h2" localSheetId="8" hidden="1">{"'Sheet1'!$L$16"}</definedName>
    <definedName name="____h2" localSheetId="9" hidden="1">{"'Sheet1'!$L$16"}</definedName>
    <definedName name="____h2" localSheetId="10" hidden="1">{"'Sheet1'!$L$16"}</definedName>
    <definedName name="____h2" localSheetId="12" hidden="1">{"'Sheet1'!$L$16"}</definedName>
    <definedName name="____h2" localSheetId="16" hidden="1">{"'Sheet1'!$L$16"}</definedName>
    <definedName name="____h2" localSheetId="18" hidden="1">{"'Sheet1'!$L$16"}</definedName>
    <definedName name="____h2" localSheetId="15" hidden="1">{"'Sheet1'!$L$16"}</definedName>
    <definedName name="____h2" localSheetId="14" hidden="1">{"'Sheet1'!$L$16"}</definedName>
    <definedName name="____h2" localSheetId="13" hidden="1">{"'Sheet1'!$L$16"}</definedName>
    <definedName name="____h2" hidden="1">{"'Sheet1'!$L$16"}</definedName>
    <definedName name="____h3" localSheetId="0" hidden="1">{"'Sheet1'!$L$16"}</definedName>
    <definedName name="____h3" localSheetId="1" hidden="1">{"'Sheet1'!$L$16"}</definedName>
    <definedName name="____h3" localSheetId="2" hidden="1">{"'Sheet1'!$L$16"}</definedName>
    <definedName name="____h3" localSheetId="3" hidden="1">{"'Sheet1'!$L$16"}</definedName>
    <definedName name="____h3" localSheetId="4" hidden="1">{"'Sheet1'!$L$16"}</definedName>
    <definedName name="____h3" localSheetId="6" hidden="1">{"'Sheet1'!$L$16"}</definedName>
    <definedName name="____h3" localSheetId="7" hidden="1">{"'Sheet1'!$L$16"}</definedName>
    <definedName name="____h3" localSheetId="8" hidden="1">{"'Sheet1'!$L$16"}</definedName>
    <definedName name="____h3" localSheetId="9" hidden="1">{"'Sheet1'!$L$16"}</definedName>
    <definedName name="____h3" localSheetId="10" hidden="1">{"'Sheet1'!$L$16"}</definedName>
    <definedName name="____h3" localSheetId="12" hidden="1">{"'Sheet1'!$L$16"}</definedName>
    <definedName name="____h3" localSheetId="16" hidden="1">{"'Sheet1'!$L$16"}</definedName>
    <definedName name="____h3" localSheetId="18" hidden="1">{"'Sheet1'!$L$16"}</definedName>
    <definedName name="____h3" localSheetId="15" hidden="1">{"'Sheet1'!$L$16"}</definedName>
    <definedName name="____h3" localSheetId="14" hidden="1">{"'Sheet1'!$L$16"}</definedName>
    <definedName name="____h3" localSheetId="13" hidden="1">{"'Sheet1'!$L$16"}</definedName>
    <definedName name="____h3" hidden="1">{"'Sheet1'!$L$16"}</definedName>
    <definedName name="____h5" localSheetId="0" hidden="1">{"'Sheet1'!$L$16"}</definedName>
    <definedName name="____h5" localSheetId="1" hidden="1">{"'Sheet1'!$L$16"}</definedName>
    <definedName name="____h5" localSheetId="2" hidden="1">{"'Sheet1'!$L$16"}</definedName>
    <definedName name="____h5" localSheetId="3" hidden="1">{"'Sheet1'!$L$16"}</definedName>
    <definedName name="____h5" localSheetId="4" hidden="1">{"'Sheet1'!$L$16"}</definedName>
    <definedName name="____h5" localSheetId="6" hidden="1">{"'Sheet1'!$L$16"}</definedName>
    <definedName name="____h5" localSheetId="7" hidden="1">{"'Sheet1'!$L$16"}</definedName>
    <definedName name="____h5" localSheetId="8" hidden="1">{"'Sheet1'!$L$16"}</definedName>
    <definedName name="____h5" localSheetId="9" hidden="1">{"'Sheet1'!$L$16"}</definedName>
    <definedName name="____h5" localSheetId="10" hidden="1">{"'Sheet1'!$L$16"}</definedName>
    <definedName name="____h5" localSheetId="12" hidden="1">{"'Sheet1'!$L$16"}</definedName>
    <definedName name="____h5" localSheetId="16" hidden="1">{"'Sheet1'!$L$16"}</definedName>
    <definedName name="____h5" localSheetId="18" hidden="1">{"'Sheet1'!$L$16"}</definedName>
    <definedName name="____h5" localSheetId="15" hidden="1">{"'Sheet1'!$L$16"}</definedName>
    <definedName name="____h5" localSheetId="14" hidden="1">{"'Sheet1'!$L$16"}</definedName>
    <definedName name="____h5" localSheetId="13" hidden="1">{"'Sheet1'!$L$16"}</definedName>
    <definedName name="____h5" hidden="1">{"'Sheet1'!$L$16"}</definedName>
    <definedName name="____h6" localSheetId="0" hidden="1">{"'Sheet1'!$L$16"}</definedName>
    <definedName name="____h6" localSheetId="1" hidden="1">{"'Sheet1'!$L$16"}</definedName>
    <definedName name="____h6" localSheetId="2" hidden="1">{"'Sheet1'!$L$16"}</definedName>
    <definedName name="____h6" localSheetId="3" hidden="1">{"'Sheet1'!$L$16"}</definedName>
    <definedName name="____h6" localSheetId="4" hidden="1">{"'Sheet1'!$L$16"}</definedName>
    <definedName name="____h6" localSheetId="6" hidden="1">{"'Sheet1'!$L$16"}</definedName>
    <definedName name="____h6" localSheetId="7" hidden="1">{"'Sheet1'!$L$16"}</definedName>
    <definedName name="____h6" localSheetId="8" hidden="1">{"'Sheet1'!$L$16"}</definedName>
    <definedName name="____h6" localSheetId="9" hidden="1">{"'Sheet1'!$L$16"}</definedName>
    <definedName name="____h6" localSheetId="10" hidden="1">{"'Sheet1'!$L$16"}</definedName>
    <definedName name="____h6" localSheetId="12" hidden="1">{"'Sheet1'!$L$16"}</definedName>
    <definedName name="____h6" localSheetId="16" hidden="1">{"'Sheet1'!$L$16"}</definedName>
    <definedName name="____h6" localSheetId="18" hidden="1">{"'Sheet1'!$L$16"}</definedName>
    <definedName name="____h6" localSheetId="15" hidden="1">{"'Sheet1'!$L$16"}</definedName>
    <definedName name="____h6" localSheetId="14" hidden="1">{"'Sheet1'!$L$16"}</definedName>
    <definedName name="____h6" localSheetId="13" hidden="1">{"'Sheet1'!$L$16"}</definedName>
    <definedName name="____h6" hidden="1">{"'Sheet1'!$L$16"}</definedName>
    <definedName name="____h7" localSheetId="0" hidden="1">{"'Sheet1'!$L$16"}</definedName>
    <definedName name="____h7" localSheetId="1" hidden="1">{"'Sheet1'!$L$16"}</definedName>
    <definedName name="____h7" localSheetId="2" hidden="1">{"'Sheet1'!$L$16"}</definedName>
    <definedName name="____h7" localSheetId="3" hidden="1">{"'Sheet1'!$L$16"}</definedName>
    <definedName name="____h7" localSheetId="4" hidden="1">{"'Sheet1'!$L$16"}</definedName>
    <definedName name="____h7" localSheetId="6" hidden="1">{"'Sheet1'!$L$16"}</definedName>
    <definedName name="____h7" localSheetId="7" hidden="1">{"'Sheet1'!$L$16"}</definedName>
    <definedName name="____h7" localSheetId="8" hidden="1">{"'Sheet1'!$L$16"}</definedName>
    <definedName name="____h7" localSheetId="9" hidden="1">{"'Sheet1'!$L$16"}</definedName>
    <definedName name="____h7" localSheetId="10" hidden="1">{"'Sheet1'!$L$16"}</definedName>
    <definedName name="____h7" localSheetId="12" hidden="1">{"'Sheet1'!$L$16"}</definedName>
    <definedName name="____h7" localSheetId="16" hidden="1">{"'Sheet1'!$L$16"}</definedName>
    <definedName name="____h7" localSheetId="18" hidden="1">{"'Sheet1'!$L$16"}</definedName>
    <definedName name="____h7" localSheetId="15" hidden="1">{"'Sheet1'!$L$16"}</definedName>
    <definedName name="____h7" localSheetId="14" hidden="1">{"'Sheet1'!$L$16"}</definedName>
    <definedName name="____h7" localSheetId="13" hidden="1">{"'Sheet1'!$L$16"}</definedName>
    <definedName name="____h7" hidden="1">{"'Sheet1'!$L$16"}</definedName>
    <definedName name="____h8" localSheetId="0" hidden="1">{"'Sheet1'!$L$16"}</definedName>
    <definedName name="____h8" localSheetId="1" hidden="1">{"'Sheet1'!$L$16"}</definedName>
    <definedName name="____h8" localSheetId="2" hidden="1">{"'Sheet1'!$L$16"}</definedName>
    <definedName name="____h8" localSheetId="3" hidden="1">{"'Sheet1'!$L$16"}</definedName>
    <definedName name="____h8" localSheetId="4" hidden="1">{"'Sheet1'!$L$16"}</definedName>
    <definedName name="____h8" localSheetId="6" hidden="1">{"'Sheet1'!$L$16"}</definedName>
    <definedName name="____h8" localSheetId="7" hidden="1">{"'Sheet1'!$L$16"}</definedName>
    <definedName name="____h8" localSheetId="8" hidden="1">{"'Sheet1'!$L$16"}</definedName>
    <definedName name="____h8" localSheetId="9" hidden="1">{"'Sheet1'!$L$16"}</definedName>
    <definedName name="____h8" localSheetId="10" hidden="1">{"'Sheet1'!$L$16"}</definedName>
    <definedName name="____h8" localSheetId="12" hidden="1">{"'Sheet1'!$L$16"}</definedName>
    <definedName name="____h8" localSheetId="16" hidden="1">{"'Sheet1'!$L$16"}</definedName>
    <definedName name="____h8" localSheetId="18" hidden="1">{"'Sheet1'!$L$16"}</definedName>
    <definedName name="____h8" localSheetId="15" hidden="1">{"'Sheet1'!$L$16"}</definedName>
    <definedName name="____h8" localSheetId="14" hidden="1">{"'Sheet1'!$L$16"}</definedName>
    <definedName name="____h8" localSheetId="13" hidden="1">{"'Sheet1'!$L$16"}</definedName>
    <definedName name="____h8" hidden="1">{"'Sheet1'!$L$16"}</definedName>
    <definedName name="____h9" localSheetId="0" hidden="1">{"'Sheet1'!$L$16"}</definedName>
    <definedName name="____h9" localSheetId="1" hidden="1">{"'Sheet1'!$L$16"}</definedName>
    <definedName name="____h9" localSheetId="2" hidden="1">{"'Sheet1'!$L$16"}</definedName>
    <definedName name="____h9" localSheetId="3" hidden="1">{"'Sheet1'!$L$16"}</definedName>
    <definedName name="____h9" localSheetId="4" hidden="1">{"'Sheet1'!$L$16"}</definedName>
    <definedName name="____h9" localSheetId="6" hidden="1">{"'Sheet1'!$L$16"}</definedName>
    <definedName name="____h9" localSheetId="7" hidden="1">{"'Sheet1'!$L$16"}</definedName>
    <definedName name="____h9" localSheetId="8" hidden="1">{"'Sheet1'!$L$16"}</definedName>
    <definedName name="____h9" localSheetId="9" hidden="1">{"'Sheet1'!$L$16"}</definedName>
    <definedName name="____h9" localSheetId="10" hidden="1">{"'Sheet1'!$L$16"}</definedName>
    <definedName name="____h9" localSheetId="12" hidden="1">{"'Sheet1'!$L$16"}</definedName>
    <definedName name="____h9" localSheetId="16" hidden="1">{"'Sheet1'!$L$16"}</definedName>
    <definedName name="____h9" localSheetId="18" hidden="1">{"'Sheet1'!$L$16"}</definedName>
    <definedName name="____h9" localSheetId="15" hidden="1">{"'Sheet1'!$L$16"}</definedName>
    <definedName name="____h9" localSheetId="14" hidden="1">{"'Sheet1'!$L$16"}</definedName>
    <definedName name="____h9" localSheetId="13"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6" hidden="1">{"'Sheet1'!$L$16"}</definedName>
    <definedName name="____NSO2" localSheetId="7" hidden="1">{"'Sheet1'!$L$16"}</definedName>
    <definedName name="____NSO2" localSheetId="8" hidden="1">{"'Sheet1'!$L$16"}</definedName>
    <definedName name="____NSO2" localSheetId="9" hidden="1">{"'Sheet1'!$L$16"}</definedName>
    <definedName name="____NSO2" localSheetId="10" hidden="1">{"'Sheet1'!$L$16"}</definedName>
    <definedName name="____NSO2" localSheetId="12" hidden="1">{"'Sheet1'!$L$16"}</definedName>
    <definedName name="____NSO2" localSheetId="16" hidden="1">{"'Sheet1'!$L$16"}</definedName>
    <definedName name="____NSO2" localSheetId="18" hidden="1">{"'Sheet1'!$L$16"}</definedName>
    <definedName name="____NSO2" localSheetId="15" hidden="1">{"'Sheet1'!$L$16"}</definedName>
    <definedName name="____NSO2" localSheetId="14" hidden="1">{"'Sheet1'!$L$16"}</definedName>
    <definedName name="____NSO2" localSheetId="13" hidden="1">{"'Sheet1'!$L$16"}</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0" hidden="1">{"'Sheet1'!$L$16"}</definedName>
    <definedName name="____vl2" localSheetId="1" hidden="1">{"'Sheet1'!$L$16"}</definedName>
    <definedName name="____vl2" localSheetId="2" hidden="1">{"'Sheet1'!$L$16"}</definedName>
    <definedName name="____vl2" localSheetId="3" hidden="1">{"'Sheet1'!$L$16"}</definedName>
    <definedName name="____vl2" localSheetId="4" hidden="1">{"'Sheet1'!$L$16"}</definedName>
    <definedName name="____vl2" localSheetId="6" hidden="1">{"'Sheet1'!$L$16"}</definedName>
    <definedName name="____vl2" localSheetId="7" hidden="1">{"'Sheet1'!$L$16"}</definedName>
    <definedName name="____vl2" localSheetId="8" hidden="1">{"'Sheet1'!$L$16"}</definedName>
    <definedName name="____vl2" localSheetId="9" hidden="1">{"'Sheet1'!$L$16"}</definedName>
    <definedName name="____vl2" localSheetId="10" hidden="1">{"'Sheet1'!$L$16"}</definedName>
    <definedName name="____vl2" localSheetId="12" hidden="1">{"'Sheet1'!$L$16"}</definedName>
    <definedName name="____vl2" localSheetId="16" hidden="1">{"'Sheet1'!$L$16"}</definedName>
    <definedName name="____vl2" localSheetId="18" hidden="1">{"'Sheet1'!$L$16"}</definedName>
    <definedName name="____vl2" localSheetId="15" hidden="1">{"'Sheet1'!$L$16"}</definedName>
    <definedName name="____vl2" localSheetId="14" hidden="1">{"'Sheet1'!$L$16"}</definedName>
    <definedName name="____vl2" localSheetId="13" hidden="1">{"'Sheet1'!$L$16"}</definedName>
    <definedName name="____vl2" hidden="1">{"'Sheet1'!$L$16"}</definedName>
    <definedName name="____VL250">#REF!</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6" hidden="1">{"'Sheet1'!$L$16"}</definedName>
    <definedName name="___a1" localSheetId="7" hidden="1">{"'Sheet1'!$L$16"}</definedName>
    <definedName name="___a1" localSheetId="8" hidden="1">{"'Sheet1'!$L$16"}</definedName>
    <definedName name="___a1" localSheetId="9" hidden="1">{"'Sheet1'!$L$16"}</definedName>
    <definedName name="___a1" localSheetId="10" hidden="1">{"'Sheet1'!$L$16"}</definedName>
    <definedName name="___a1" localSheetId="12" hidden="1">{"'Sheet1'!$L$16"}</definedName>
    <definedName name="___a1" localSheetId="16" hidden="1">{"'Sheet1'!$L$16"}</definedName>
    <definedName name="___a1" localSheetId="18" hidden="1">{"'Sheet1'!$L$16"}</definedName>
    <definedName name="___a1" localSheetId="15" hidden="1">{"'Sheet1'!$L$16"}</definedName>
    <definedName name="___a1" localSheetId="14" hidden="1">{"'Sheet1'!$L$16"}</definedName>
    <definedName name="___a1" localSheetId="13"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6" hidden="1">{"'Sheet1'!$L$16"}</definedName>
    <definedName name="___h1" localSheetId="7" hidden="1">{"'Sheet1'!$L$16"}</definedName>
    <definedName name="___h1" localSheetId="8" hidden="1">{"'Sheet1'!$L$16"}</definedName>
    <definedName name="___h1" localSheetId="9" hidden="1">{"'Sheet1'!$L$16"}</definedName>
    <definedName name="___h1" localSheetId="10" hidden="1">{"'Sheet1'!$L$16"}</definedName>
    <definedName name="___h1" localSheetId="12" hidden="1">{"'Sheet1'!$L$16"}</definedName>
    <definedName name="___h1" localSheetId="16" hidden="1">{"'Sheet1'!$L$16"}</definedName>
    <definedName name="___h1" localSheetId="18" hidden="1">{"'Sheet1'!$L$16"}</definedName>
    <definedName name="___h1" localSheetId="15" hidden="1">{"'Sheet1'!$L$16"}</definedName>
    <definedName name="___h1" localSheetId="14" hidden="1">{"'Sheet1'!$L$16"}</definedName>
    <definedName name="___h1" localSheetId="13" hidden="1">{"'Sheet1'!$L$16"}</definedName>
    <definedName name="___h1" hidden="1">{"'Sheet1'!$L$16"}</definedName>
    <definedName name="___h10" localSheetId="0" hidden="1">{#N/A,#N/A,FALSE,"Chi ti?t"}</definedName>
    <definedName name="___h10" localSheetId="1" hidden="1">{#N/A,#N/A,FALSE,"Chi ti?t"}</definedName>
    <definedName name="___h10" localSheetId="2" hidden="1">{#N/A,#N/A,FALSE,"Chi ti?t"}</definedName>
    <definedName name="___h10" localSheetId="3" hidden="1">{#N/A,#N/A,FALSE,"Chi ti?t"}</definedName>
    <definedName name="___h10" localSheetId="4" hidden="1">{#N/A,#N/A,FALSE,"Chi ti?t"}</definedName>
    <definedName name="___h10" localSheetId="6" hidden="1">{#N/A,#N/A,FALSE,"Chi ti?t"}</definedName>
    <definedName name="___h10" localSheetId="7" hidden="1">{#N/A,#N/A,FALSE,"Chi ti?t"}</definedName>
    <definedName name="___h10" localSheetId="8" hidden="1">{#N/A,#N/A,FALSE,"Chi ti?t"}</definedName>
    <definedName name="___h10" localSheetId="9" hidden="1">{#N/A,#N/A,FALSE,"Chi ti?t"}</definedName>
    <definedName name="___h10" localSheetId="10" hidden="1">{#N/A,#N/A,FALSE,"Chi ti?t"}</definedName>
    <definedName name="___h10" localSheetId="12" hidden="1">{#N/A,#N/A,FALSE,"Chi ti?t"}</definedName>
    <definedName name="___h10" localSheetId="16" hidden="1">{#N/A,#N/A,FALSE,"Chi ti?t"}</definedName>
    <definedName name="___h10" localSheetId="18" hidden="1">{#N/A,#N/A,FALSE,"Chi ti?t"}</definedName>
    <definedName name="___h10" localSheetId="15" hidden="1">{#N/A,#N/A,FALSE,"Chi ti?t"}</definedName>
    <definedName name="___h10" localSheetId="14" hidden="1">{#N/A,#N/A,FALSE,"Chi ti?t"}</definedName>
    <definedName name="___h10" localSheetId="13" hidden="1">{#N/A,#N/A,FALSE,"Chi ti?t"}</definedName>
    <definedName name="___h10" hidden="1">{#N/A,#N/A,FALSE,"Chi ti?t"}</definedName>
    <definedName name="___h2" localSheetId="0" hidden="1">{"'Sheet1'!$L$16"}</definedName>
    <definedName name="___h2" localSheetId="1" hidden="1">{"'Sheet1'!$L$16"}</definedName>
    <definedName name="___h2" localSheetId="2" hidden="1">{"'Sheet1'!$L$16"}</definedName>
    <definedName name="___h2" localSheetId="3" hidden="1">{"'Sheet1'!$L$16"}</definedName>
    <definedName name="___h2" localSheetId="4" hidden="1">{"'Sheet1'!$L$16"}</definedName>
    <definedName name="___h2" localSheetId="6" hidden="1">{"'Sheet1'!$L$16"}</definedName>
    <definedName name="___h2" localSheetId="7" hidden="1">{"'Sheet1'!$L$16"}</definedName>
    <definedName name="___h2" localSheetId="8" hidden="1">{"'Sheet1'!$L$16"}</definedName>
    <definedName name="___h2" localSheetId="9" hidden="1">{"'Sheet1'!$L$16"}</definedName>
    <definedName name="___h2" localSheetId="10" hidden="1">{"'Sheet1'!$L$16"}</definedName>
    <definedName name="___h2" localSheetId="12" hidden="1">{"'Sheet1'!$L$16"}</definedName>
    <definedName name="___h2" localSheetId="16" hidden="1">{"'Sheet1'!$L$16"}</definedName>
    <definedName name="___h2" localSheetId="18" hidden="1">{"'Sheet1'!$L$16"}</definedName>
    <definedName name="___h2" localSheetId="15" hidden="1">{"'Sheet1'!$L$16"}</definedName>
    <definedName name="___h2" localSheetId="14" hidden="1">{"'Sheet1'!$L$16"}</definedName>
    <definedName name="___h2" localSheetId="13" hidden="1">{"'Sheet1'!$L$16"}</definedName>
    <definedName name="___h2" hidden="1">{"'Sheet1'!$L$16"}</definedName>
    <definedName name="___h3" localSheetId="0" hidden="1">{"'Sheet1'!$L$16"}</definedName>
    <definedName name="___h3" localSheetId="1" hidden="1">{"'Sheet1'!$L$16"}</definedName>
    <definedName name="___h3" localSheetId="2" hidden="1">{"'Sheet1'!$L$16"}</definedName>
    <definedName name="___h3" localSheetId="3" hidden="1">{"'Sheet1'!$L$16"}</definedName>
    <definedName name="___h3" localSheetId="4" hidden="1">{"'Sheet1'!$L$16"}</definedName>
    <definedName name="___h3" localSheetId="6" hidden="1">{"'Sheet1'!$L$16"}</definedName>
    <definedName name="___h3" localSheetId="7" hidden="1">{"'Sheet1'!$L$16"}</definedName>
    <definedName name="___h3" localSheetId="8" hidden="1">{"'Sheet1'!$L$16"}</definedName>
    <definedName name="___h3" localSheetId="9" hidden="1">{"'Sheet1'!$L$16"}</definedName>
    <definedName name="___h3" localSheetId="10" hidden="1">{"'Sheet1'!$L$16"}</definedName>
    <definedName name="___h3" localSheetId="12" hidden="1">{"'Sheet1'!$L$16"}</definedName>
    <definedName name="___h3" localSheetId="16" hidden="1">{"'Sheet1'!$L$16"}</definedName>
    <definedName name="___h3" localSheetId="18" hidden="1">{"'Sheet1'!$L$16"}</definedName>
    <definedName name="___h3" localSheetId="15" hidden="1">{"'Sheet1'!$L$16"}</definedName>
    <definedName name="___h3" localSheetId="14" hidden="1">{"'Sheet1'!$L$16"}</definedName>
    <definedName name="___h3" localSheetId="13" hidden="1">{"'Sheet1'!$L$16"}</definedName>
    <definedName name="___h3" hidden="1">{"'Sheet1'!$L$16"}</definedName>
    <definedName name="___h5" localSheetId="0" hidden="1">{"'Sheet1'!$L$16"}</definedName>
    <definedName name="___h5" localSheetId="1" hidden="1">{"'Sheet1'!$L$16"}</definedName>
    <definedName name="___h5" localSheetId="2" hidden="1">{"'Sheet1'!$L$16"}</definedName>
    <definedName name="___h5" localSheetId="3" hidden="1">{"'Sheet1'!$L$16"}</definedName>
    <definedName name="___h5" localSheetId="4" hidden="1">{"'Sheet1'!$L$16"}</definedName>
    <definedName name="___h5" localSheetId="6" hidden="1">{"'Sheet1'!$L$16"}</definedName>
    <definedName name="___h5" localSheetId="7" hidden="1">{"'Sheet1'!$L$16"}</definedName>
    <definedName name="___h5" localSheetId="8" hidden="1">{"'Sheet1'!$L$16"}</definedName>
    <definedName name="___h5" localSheetId="9" hidden="1">{"'Sheet1'!$L$16"}</definedName>
    <definedName name="___h5" localSheetId="10" hidden="1">{"'Sheet1'!$L$16"}</definedName>
    <definedName name="___h5" localSheetId="12" hidden="1">{"'Sheet1'!$L$16"}</definedName>
    <definedName name="___h5" localSheetId="16" hidden="1">{"'Sheet1'!$L$16"}</definedName>
    <definedName name="___h5" localSheetId="18" hidden="1">{"'Sheet1'!$L$16"}</definedName>
    <definedName name="___h5" localSheetId="15" hidden="1">{"'Sheet1'!$L$16"}</definedName>
    <definedName name="___h5" localSheetId="14" hidden="1">{"'Sheet1'!$L$16"}</definedName>
    <definedName name="___h5" localSheetId="13" hidden="1">{"'Sheet1'!$L$16"}</definedName>
    <definedName name="___h5" hidden="1">{"'Sheet1'!$L$16"}</definedName>
    <definedName name="___h6" localSheetId="0" hidden="1">{"'Sheet1'!$L$16"}</definedName>
    <definedName name="___h6" localSheetId="1" hidden="1">{"'Sheet1'!$L$16"}</definedName>
    <definedName name="___h6" localSheetId="2" hidden="1">{"'Sheet1'!$L$16"}</definedName>
    <definedName name="___h6" localSheetId="3" hidden="1">{"'Sheet1'!$L$16"}</definedName>
    <definedName name="___h6" localSheetId="4" hidden="1">{"'Sheet1'!$L$16"}</definedName>
    <definedName name="___h6" localSheetId="6" hidden="1">{"'Sheet1'!$L$16"}</definedName>
    <definedName name="___h6" localSheetId="7" hidden="1">{"'Sheet1'!$L$16"}</definedName>
    <definedName name="___h6" localSheetId="8" hidden="1">{"'Sheet1'!$L$16"}</definedName>
    <definedName name="___h6" localSheetId="9" hidden="1">{"'Sheet1'!$L$16"}</definedName>
    <definedName name="___h6" localSheetId="10" hidden="1">{"'Sheet1'!$L$16"}</definedName>
    <definedName name="___h6" localSheetId="12" hidden="1">{"'Sheet1'!$L$16"}</definedName>
    <definedName name="___h6" localSheetId="16" hidden="1">{"'Sheet1'!$L$16"}</definedName>
    <definedName name="___h6" localSheetId="18" hidden="1">{"'Sheet1'!$L$16"}</definedName>
    <definedName name="___h6" localSheetId="15" hidden="1">{"'Sheet1'!$L$16"}</definedName>
    <definedName name="___h6" localSheetId="14" hidden="1">{"'Sheet1'!$L$16"}</definedName>
    <definedName name="___h6" localSheetId="13" hidden="1">{"'Sheet1'!$L$16"}</definedName>
    <definedName name="___h6" hidden="1">{"'Sheet1'!$L$16"}</definedName>
    <definedName name="___h7" localSheetId="0" hidden="1">{"'Sheet1'!$L$16"}</definedName>
    <definedName name="___h7" localSheetId="1" hidden="1">{"'Sheet1'!$L$16"}</definedName>
    <definedName name="___h7" localSheetId="2" hidden="1">{"'Sheet1'!$L$16"}</definedName>
    <definedName name="___h7" localSheetId="3" hidden="1">{"'Sheet1'!$L$16"}</definedName>
    <definedName name="___h7" localSheetId="4" hidden="1">{"'Sheet1'!$L$16"}</definedName>
    <definedName name="___h7" localSheetId="6" hidden="1">{"'Sheet1'!$L$16"}</definedName>
    <definedName name="___h7" localSheetId="7" hidden="1">{"'Sheet1'!$L$16"}</definedName>
    <definedName name="___h7" localSheetId="8" hidden="1">{"'Sheet1'!$L$16"}</definedName>
    <definedName name="___h7" localSheetId="9" hidden="1">{"'Sheet1'!$L$16"}</definedName>
    <definedName name="___h7" localSheetId="10" hidden="1">{"'Sheet1'!$L$16"}</definedName>
    <definedName name="___h7" localSheetId="12" hidden="1">{"'Sheet1'!$L$16"}</definedName>
    <definedName name="___h7" localSheetId="16" hidden="1">{"'Sheet1'!$L$16"}</definedName>
    <definedName name="___h7" localSheetId="18" hidden="1">{"'Sheet1'!$L$16"}</definedName>
    <definedName name="___h7" localSheetId="15" hidden="1">{"'Sheet1'!$L$16"}</definedName>
    <definedName name="___h7" localSheetId="14" hidden="1">{"'Sheet1'!$L$16"}</definedName>
    <definedName name="___h7" localSheetId="13" hidden="1">{"'Sheet1'!$L$16"}</definedName>
    <definedName name="___h7" hidden="1">{"'Sheet1'!$L$16"}</definedName>
    <definedName name="___h8" localSheetId="0" hidden="1">{"'Sheet1'!$L$16"}</definedName>
    <definedName name="___h8" localSheetId="1" hidden="1">{"'Sheet1'!$L$16"}</definedName>
    <definedName name="___h8" localSheetId="2" hidden="1">{"'Sheet1'!$L$16"}</definedName>
    <definedName name="___h8" localSheetId="3" hidden="1">{"'Sheet1'!$L$16"}</definedName>
    <definedName name="___h8" localSheetId="4" hidden="1">{"'Sheet1'!$L$16"}</definedName>
    <definedName name="___h8" localSheetId="6" hidden="1">{"'Sheet1'!$L$16"}</definedName>
    <definedName name="___h8" localSheetId="7" hidden="1">{"'Sheet1'!$L$16"}</definedName>
    <definedName name="___h8" localSheetId="8" hidden="1">{"'Sheet1'!$L$16"}</definedName>
    <definedName name="___h8" localSheetId="9" hidden="1">{"'Sheet1'!$L$16"}</definedName>
    <definedName name="___h8" localSheetId="10" hidden="1">{"'Sheet1'!$L$16"}</definedName>
    <definedName name="___h8" localSheetId="12" hidden="1">{"'Sheet1'!$L$16"}</definedName>
    <definedName name="___h8" localSheetId="16" hidden="1">{"'Sheet1'!$L$16"}</definedName>
    <definedName name="___h8" localSheetId="18" hidden="1">{"'Sheet1'!$L$16"}</definedName>
    <definedName name="___h8" localSheetId="15" hidden="1">{"'Sheet1'!$L$16"}</definedName>
    <definedName name="___h8" localSheetId="14" hidden="1">{"'Sheet1'!$L$16"}</definedName>
    <definedName name="___h8" localSheetId="13" hidden="1">{"'Sheet1'!$L$16"}</definedName>
    <definedName name="___h8" hidden="1">{"'Sheet1'!$L$16"}</definedName>
    <definedName name="___h9" localSheetId="0" hidden="1">{"'Sheet1'!$L$16"}</definedName>
    <definedName name="___h9" localSheetId="1" hidden="1">{"'Sheet1'!$L$16"}</definedName>
    <definedName name="___h9" localSheetId="2" hidden="1">{"'Sheet1'!$L$16"}</definedName>
    <definedName name="___h9" localSheetId="3" hidden="1">{"'Sheet1'!$L$16"}</definedName>
    <definedName name="___h9" localSheetId="4" hidden="1">{"'Sheet1'!$L$16"}</definedName>
    <definedName name="___h9" localSheetId="6" hidden="1">{"'Sheet1'!$L$16"}</definedName>
    <definedName name="___h9" localSheetId="7" hidden="1">{"'Sheet1'!$L$16"}</definedName>
    <definedName name="___h9" localSheetId="8" hidden="1">{"'Sheet1'!$L$16"}</definedName>
    <definedName name="___h9" localSheetId="9" hidden="1">{"'Sheet1'!$L$16"}</definedName>
    <definedName name="___h9" localSheetId="10" hidden="1">{"'Sheet1'!$L$16"}</definedName>
    <definedName name="___h9" localSheetId="12" hidden="1">{"'Sheet1'!$L$16"}</definedName>
    <definedName name="___h9" localSheetId="16" hidden="1">{"'Sheet1'!$L$16"}</definedName>
    <definedName name="___h9" localSheetId="18" hidden="1">{"'Sheet1'!$L$16"}</definedName>
    <definedName name="___h9" localSheetId="15" hidden="1">{"'Sheet1'!$L$16"}</definedName>
    <definedName name="___h9" localSheetId="14" hidden="1">{"'Sheet1'!$L$16"}</definedName>
    <definedName name="___h9" localSheetId="13"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6" hidden="1">{"'Sheet1'!$L$16"}</definedName>
    <definedName name="___NSO2" localSheetId="7" hidden="1">{"'Sheet1'!$L$16"}</definedName>
    <definedName name="___NSO2" localSheetId="8" hidden="1">{"'Sheet1'!$L$16"}</definedName>
    <definedName name="___NSO2" localSheetId="9" hidden="1">{"'Sheet1'!$L$16"}</definedName>
    <definedName name="___NSO2" localSheetId="10" hidden="1">{"'Sheet1'!$L$16"}</definedName>
    <definedName name="___NSO2" localSheetId="12" hidden="1">{"'Sheet1'!$L$16"}</definedName>
    <definedName name="___NSO2" localSheetId="16" hidden="1">{"'Sheet1'!$L$16"}</definedName>
    <definedName name="___NSO2" localSheetId="18" hidden="1">{"'Sheet1'!$L$16"}</definedName>
    <definedName name="___NSO2" localSheetId="15" hidden="1">{"'Sheet1'!$L$16"}</definedName>
    <definedName name="___NSO2" localSheetId="14" hidden="1">{"'Sheet1'!$L$16"}</definedName>
    <definedName name="___NSO2" localSheetId="1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6" hidden="1">{"'Sheet1'!$L$16"}</definedName>
    <definedName name="___PA3" localSheetId="7" hidden="1">{"'Sheet1'!$L$16"}</definedName>
    <definedName name="___PA3" localSheetId="8" hidden="1">{"'Sheet1'!$L$16"}</definedName>
    <definedName name="___PA3" localSheetId="9" hidden="1">{"'Sheet1'!$L$16"}</definedName>
    <definedName name="___PA3" localSheetId="10" hidden="1">{"'Sheet1'!$L$16"}</definedName>
    <definedName name="___PA3" localSheetId="12" hidden="1">{"'Sheet1'!$L$16"}</definedName>
    <definedName name="___PA3" localSheetId="16" hidden="1">{"'Sheet1'!$L$16"}</definedName>
    <definedName name="___PA3" localSheetId="18" hidden="1">{"'Sheet1'!$L$16"}</definedName>
    <definedName name="___PA3" localSheetId="15" hidden="1">{"'Sheet1'!$L$16"}</definedName>
    <definedName name="___PA3" localSheetId="14" hidden="1">{"'Sheet1'!$L$16"}</definedName>
    <definedName name="___PA3" localSheetId="13"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6" hidden="1">{"'Sheet1'!$L$16"}</definedName>
    <definedName name="___vl2" localSheetId="7" hidden="1">{"'Sheet1'!$L$16"}</definedName>
    <definedName name="___vl2" localSheetId="8" hidden="1">{"'Sheet1'!$L$16"}</definedName>
    <definedName name="___vl2" localSheetId="9" hidden="1">{"'Sheet1'!$L$16"}</definedName>
    <definedName name="___vl2" localSheetId="10" hidden="1">{"'Sheet1'!$L$16"}</definedName>
    <definedName name="___vl2" localSheetId="12" hidden="1">{"'Sheet1'!$L$16"}</definedName>
    <definedName name="___vl2" localSheetId="16" hidden="1">{"'Sheet1'!$L$16"}</definedName>
    <definedName name="___vl2" localSheetId="18" hidden="1">{"'Sheet1'!$L$16"}</definedName>
    <definedName name="___vl2" localSheetId="15" hidden="1">{"'Sheet1'!$L$16"}</definedName>
    <definedName name="___vl2" localSheetId="14" hidden="1">{"'Sheet1'!$L$16"}</definedName>
    <definedName name="___vl2" localSheetId="13" hidden="1">{"'Sheet1'!$L$16"}</definedName>
    <definedName name="___vl2" hidden="1">{"'Sheet1'!$L$16"}</definedName>
    <definedName name="___VL250">#REF!</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6" hidden="1">{"'Sheet1'!$L$16"}</definedName>
    <definedName name="__a1" localSheetId="7" hidden="1">{"'Sheet1'!$L$16"}</definedName>
    <definedName name="__a1" localSheetId="8" hidden="1">{"'Sheet1'!$L$16"}</definedName>
    <definedName name="__a1" localSheetId="9" hidden="1">{"'Sheet1'!$L$16"}</definedName>
    <definedName name="__a1" localSheetId="10" hidden="1">{"'Sheet1'!$L$16"}</definedName>
    <definedName name="__a1" localSheetId="12" hidden="1">{"'Sheet1'!$L$16"}</definedName>
    <definedName name="__a1" localSheetId="16" hidden="1">{"'Sheet1'!$L$16"}</definedName>
    <definedName name="__a1" localSheetId="18" hidden="1">{"'Sheet1'!$L$16"}</definedName>
    <definedName name="__a1" localSheetId="15" hidden="1">{"'Sheet1'!$L$16"}</definedName>
    <definedName name="__a1" localSheetId="14" hidden="1">{"'Sheet1'!$L$16"}</definedName>
    <definedName name="__a1" localSheetId="13"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6" hidden="1">{"'Sheet1'!$L$16"}</definedName>
    <definedName name="__h1" localSheetId="7" hidden="1">{"'Sheet1'!$L$16"}</definedName>
    <definedName name="__h1" localSheetId="8" hidden="1">{"'Sheet1'!$L$16"}</definedName>
    <definedName name="__h1" localSheetId="9" hidden="1">{"'Sheet1'!$L$16"}</definedName>
    <definedName name="__h1" localSheetId="10" hidden="1">{"'Sheet1'!$L$16"}</definedName>
    <definedName name="__h1" localSheetId="12" hidden="1">{"'Sheet1'!$L$16"}</definedName>
    <definedName name="__h1" localSheetId="16" hidden="1">{"'Sheet1'!$L$16"}</definedName>
    <definedName name="__h1" localSheetId="18" hidden="1">{"'Sheet1'!$L$16"}</definedName>
    <definedName name="__h1" localSheetId="15" hidden="1">{"'Sheet1'!$L$16"}</definedName>
    <definedName name="__h1" localSheetId="14" hidden="1">{"'Sheet1'!$L$16"}</definedName>
    <definedName name="__h1" localSheetId="13" hidden="1">{"'Sheet1'!$L$16"}</definedName>
    <definedName name="__h1" hidden="1">{"'Sheet1'!$L$16"}</definedName>
    <definedName name="__h10" localSheetId="0" hidden="1">{#N/A,#N/A,FALSE,"Chi ti?t"}</definedName>
    <definedName name="__h10" localSheetId="1" hidden="1">{#N/A,#N/A,FALSE,"Chi ti?t"}</definedName>
    <definedName name="__h10" localSheetId="2" hidden="1">{#N/A,#N/A,FALSE,"Chi ti?t"}</definedName>
    <definedName name="__h10" localSheetId="3" hidden="1">{#N/A,#N/A,FALSE,"Chi ti?t"}</definedName>
    <definedName name="__h10" localSheetId="4" hidden="1">{#N/A,#N/A,FALSE,"Chi ti?t"}</definedName>
    <definedName name="__h10" localSheetId="6" hidden="1">{#N/A,#N/A,FALSE,"Chi ti?t"}</definedName>
    <definedName name="__h10" localSheetId="7" hidden="1">{#N/A,#N/A,FALSE,"Chi ti?t"}</definedName>
    <definedName name="__h10" localSheetId="8" hidden="1">{#N/A,#N/A,FALSE,"Chi ti?t"}</definedName>
    <definedName name="__h10" localSheetId="9" hidden="1">{#N/A,#N/A,FALSE,"Chi ti?t"}</definedName>
    <definedName name="__h10" localSheetId="10" hidden="1">{#N/A,#N/A,FALSE,"Chi ti?t"}</definedName>
    <definedName name="__h10" localSheetId="12" hidden="1">{#N/A,#N/A,FALSE,"Chi ti?t"}</definedName>
    <definedName name="__h10" localSheetId="16" hidden="1">{#N/A,#N/A,FALSE,"Chi ti?t"}</definedName>
    <definedName name="__h10" localSheetId="18" hidden="1">{#N/A,#N/A,FALSE,"Chi ti?t"}</definedName>
    <definedName name="__h10" localSheetId="15" hidden="1">{#N/A,#N/A,FALSE,"Chi ti?t"}</definedName>
    <definedName name="__h10" localSheetId="14" hidden="1">{#N/A,#N/A,FALSE,"Chi ti?t"}</definedName>
    <definedName name="__h10" localSheetId="13" hidden="1">{#N/A,#N/A,FALSE,"Chi ti?t"}</definedName>
    <definedName name="__h10" hidden="1">{#N/A,#N/A,FALSE,"Chi ti?t"}</definedName>
    <definedName name="__h2" localSheetId="0" hidden="1">{"'Sheet1'!$L$16"}</definedName>
    <definedName name="__h2" localSheetId="1" hidden="1">{"'Sheet1'!$L$16"}</definedName>
    <definedName name="__h2" localSheetId="2" hidden="1">{"'Sheet1'!$L$16"}</definedName>
    <definedName name="__h2" localSheetId="3" hidden="1">{"'Sheet1'!$L$16"}</definedName>
    <definedName name="__h2" localSheetId="4" hidden="1">{"'Sheet1'!$L$16"}</definedName>
    <definedName name="__h2" localSheetId="6" hidden="1">{"'Sheet1'!$L$16"}</definedName>
    <definedName name="__h2" localSheetId="7" hidden="1">{"'Sheet1'!$L$16"}</definedName>
    <definedName name="__h2" localSheetId="8" hidden="1">{"'Sheet1'!$L$16"}</definedName>
    <definedName name="__h2" localSheetId="9" hidden="1">{"'Sheet1'!$L$16"}</definedName>
    <definedName name="__h2" localSheetId="10" hidden="1">{"'Sheet1'!$L$16"}</definedName>
    <definedName name="__h2" localSheetId="12" hidden="1">{"'Sheet1'!$L$16"}</definedName>
    <definedName name="__h2" localSheetId="16" hidden="1">{"'Sheet1'!$L$16"}</definedName>
    <definedName name="__h2" localSheetId="18" hidden="1">{"'Sheet1'!$L$16"}</definedName>
    <definedName name="__h2" localSheetId="15" hidden="1">{"'Sheet1'!$L$16"}</definedName>
    <definedName name="__h2" localSheetId="14" hidden="1">{"'Sheet1'!$L$16"}</definedName>
    <definedName name="__h2" localSheetId="13" hidden="1">{"'Sheet1'!$L$16"}</definedName>
    <definedName name="__h2" hidden="1">{"'Sheet1'!$L$16"}</definedName>
    <definedName name="__h3" localSheetId="0" hidden="1">{"'Sheet1'!$L$16"}</definedName>
    <definedName name="__h3" localSheetId="1" hidden="1">{"'Sheet1'!$L$16"}</definedName>
    <definedName name="__h3" localSheetId="2" hidden="1">{"'Sheet1'!$L$16"}</definedName>
    <definedName name="__h3" localSheetId="3" hidden="1">{"'Sheet1'!$L$16"}</definedName>
    <definedName name="__h3" localSheetId="4" hidden="1">{"'Sheet1'!$L$16"}</definedName>
    <definedName name="__h3" localSheetId="6" hidden="1">{"'Sheet1'!$L$16"}</definedName>
    <definedName name="__h3" localSheetId="7" hidden="1">{"'Sheet1'!$L$16"}</definedName>
    <definedName name="__h3" localSheetId="8" hidden="1">{"'Sheet1'!$L$16"}</definedName>
    <definedName name="__h3" localSheetId="9" hidden="1">{"'Sheet1'!$L$16"}</definedName>
    <definedName name="__h3" localSheetId="10" hidden="1">{"'Sheet1'!$L$16"}</definedName>
    <definedName name="__h3" localSheetId="12" hidden="1">{"'Sheet1'!$L$16"}</definedName>
    <definedName name="__h3" localSheetId="16" hidden="1">{"'Sheet1'!$L$16"}</definedName>
    <definedName name="__h3" localSheetId="18" hidden="1">{"'Sheet1'!$L$16"}</definedName>
    <definedName name="__h3" localSheetId="15" hidden="1">{"'Sheet1'!$L$16"}</definedName>
    <definedName name="__h3" localSheetId="14" hidden="1">{"'Sheet1'!$L$16"}</definedName>
    <definedName name="__h3" localSheetId="13" hidden="1">{"'Sheet1'!$L$16"}</definedName>
    <definedName name="__h3" hidden="1">{"'Sheet1'!$L$16"}</definedName>
    <definedName name="__h5" localSheetId="0" hidden="1">{"'Sheet1'!$L$16"}</definedName>
    <definedName name="__h5" localSheetId="1" hidden="1">{"'Sheet1'!$L$16"}</definedName>
    <definedName name="__h5" localSheetId="2" hidden="1">{"'Sheet1'!$L$16"}</definedName>
    <definedName name="__h5" localSheetId="3" hidden="1">{"'Sheet1'!$L$16"}</definedName>
    <definedName name="__h5" localSheetId="4" hidden="1">{"'Sheet1'!$L$16"}</definedName>
    <definedName name="__h5" localSheetId="6" hidden="1">{"'Sheet1'!$L$16"}</definedName>
    <definedName name="__h5" localSheetId="7" hidden="1">{"'Sheet1'!$L$16"}</definedName>
    <definedName name="__h5" localSheetId="8" hidden="1">{"'Sheet1'!$L$16"}</definedName>
    <definedName name="__h5" localSheetId="9" hidden="1">{"'Sheet1'!$L$16"}</definedName>
    <definedName name="__h5" localSheetId="10" hidden="1">{"'Sheet1'!$L$16"}</definedName>
    <definedName name="__h5" localSheetId="12" hidden="1">{"'Sheet1'!$L$16"}</definedName>
    <definedName name="__h5" localSheetId="16" hidden="1">{"'Sheet1'!$L$16"}</definedName>
    <definedName name="__h5" localSheetId="18" hidden="1">{"'Sheet1'!$L$16"}</definedName>
    <definedName name="__h5" localSheetId="15" hidden="1">{"'Sheet1'!$L$16"}</definedName>
    <definedName name="__h5" localSheetId="14" hidden="1">{"'Sheet1'!$L$16"}</definedName>
    <definedName name="__h5" localSheetId="13" hidden="1">{"'Sheet1'!$L$16"}</definedName>
    <definedName name="__h5" hidden="1">{"'Sheet1'!$L$16"}</definedName>
    <definedName name="__h6" localSheetId="0" hidden="1">{"'Sheet1'!$L$16"}</definedName>
    <definedName name="__h6" localSheetId="1" hidden="1">{"'Sheet1'!$L$16"}</definedName>
    <definedName name="__h6" localSheetId="2" hidden="1">{"'Sheet1'!$L$16"}</definedName>
    <definedName name="__h6" localSheetId="3" hidden="1">{"'Sheet1'!$L$16"}</definedName>
    <definedName name="__h6" localSheetId="4" hidden="1">{"'Sheet1'!$L$16"}</definedName>
    <definedName name="__h6" localSheetId="6" hidden="1">{"'Sheet1'!$L$16"}</definedName>
    <definedName name="__h6" localSheetId="7" hidden="1">{"'Sheet1'!$L$16"}</definedName>
    <definedName name="__h6" localSheetId="8" hidden="1">{"'Sheet1'!$L$16"}</definedName>
    <definedName name="__h6" localSheetId="9" hidden="1">{"'Sheet1'!$L$16"}</definedName>
    <definedName name="__h6" localSheetId="10" hidden="1">{"'Sheet1'!$L$16"}</definedName>
    <definedName name="__h6" localSheetId="12" hidden="1">{"'Sheet1'!$L$16"}</definedName>
    <definedName name="__h6" localSheetId="16" hidden="1">{"'Sheet1'!$L$16"}</definedName>
    <definedName name="__h6" localSheetId="18" hidden="1">{"'Sheet1'!$L$16"}</definedName>
    <definedName name="__h6" localSheetId="15" hidden="1">{"'Sheet1'!$L$16"}</definedName>
    <definedName name="__h6" localSheetId="14" hidden="1">{"'Sheet1'!$L$16"}</definedName>
    <definedName name="__h6" localSheetId="13" hidden="1">{"'Sheet1'!$L$16"}</definedName>
    <definedName name="__h6" hidden="1">{"'Sheet1'!$L$16"}</definedName>
    <definedName name="__h7" localSheetId="0" hidden="1">{"'Sheet1'!$L$16"}</definedName>
    <definedName name="__h7" localSheetId="1" hidden="1">{"'Sheet1'!$L$16"}</definedName>
    <definedName name="__h7" localSheetId="2" hidden="1">{"'Sheet1'!$L$16"}</definedName>
    <definedName name="__h7" localSheetId="3" hidden="1">{"'Sheet1'!$L$16"}</definedName>
    <definedName name="__h7" localSheetId="4" hidden="1">{"'Sheet1'!$L$16"}</definedName>
    <definedName name="__h7" localSheetId="6" hidden="1">{"'Sheet1'!$L$16"}</definedName>
    <definedName name="__h7" localSheetId="7" hidden="1">{"'Sheet1'!$L$16"}</definedName>
    <definedName name="__h7" localSheetId="8" hidden="1">{"'Sheet1'!$L$16"}</definedName>
    <definedName name="__h7" localSheetId="9" hidden="1">{"'Sheet1'!$L$16"}</definedName>
    <definedName name="__h7" localSheetId="10" hidden="1">{"'Sheet1'!$L$16"}</definedName>
    <definedName name="__h7" localSheetId="12" hidden="1">{"'Sheet1'!$L$16"}</definedName>
    <definedName name="__h7" localSheetId="16" hidden="1">{"'Sheet1'!$L$16"}</definedName>
    <definedName name="__h7" localSheetId="18" hidden="1">{"'Sheet1'!$L$16"}</definedName>
    <definedName name="__h7" localSheetId="15" hidden="1">{"'Sheet1'!$L$16"}</definedName>
    <definedName name="__h7" localSheetId="14" hidden="1">{"'Sheet1'!$L$16"}</definedName>
    <definedName name="__h7" localSheetId="13" hidden="1">{"'Sheet1'!$L$16"}</definedName>
    <definedName name="__h7" hidden="1">{"'Sheet1'!$L$16"}</definedName>
    <definedName name="__h8" localSheetId="0" hidden="1">{"'Sheet1'!$L$16"}</definedName>
    <definedName name="__h8" localSheetId="1" hidden="1">{"'Sheet1'!$L$16"}</definedName>
    <definedName name="__h8" localSheetId="2" hidden="1">{"'Sheet1'!$L$16"}</definedName>
    <definedName name="__h8" localSheetId="3" hidden="1">{"'Sheet1'!$L$16"}</definedName>
    <definedName name="__h8" localSheetId="4" hidden="1">{"'Sheet1'!$L$16"}</definedName>
    <definedName name="__h8" localSheetId="6" hidden="1">{"'Sheet1'!$L$16"}</definedName>
    <definedName name="__h8" localSheetId="7" hidden="1">{"'Sheet1'!$L$16"}</definedName>
    <definedName name="__h8" localSheetId="8" hidden="1">{"'Sheet1'!$L$16"}</definedName>
    <definedName name="__h8" localSheetId="9" hidden="1">{"'Sheet1'!$L$16"}</definedName>
    <definedName name="__h8" localSheetId="10" hidden="1">{"'Sheet1'!$L$16"}</definedName>
    <definedName name="__h8" localSheetId="12" hidden="1">{"'Sheet1'!$L$16"}</definedName>
    <definedName name="__h8" localSheetId="16" hidden="1">{"'Sheet1'!$L$16"}</definedName>
    <definedName name="__h8" localSheetId="18" hidden="1">{"'Sheet1'!$L$16"}</definedName>
    <definedName name="__h8" localSheetId="15" hidden="1">{"'Sheet1'!$L$16"}</definedName>
    <definedName name="__h8" localSheetId="14" hidden="1">{"'Sheet1'!$L$16"}</definedName>
    <definedName name="__h8" localSheetId="13" hidden="1">{"'Sheet1'!$L$16"}</definedName>
    <definedName name="__h8" hidden="1">{"'Sheet1'!$L$16"}</definedName>
    <definedName name="__h9" localSheetId="0" hidden="1">{"'Sheet1'!$L$16"}</definedName>
    <definedName name="__h9" localSheetId="1" hidden="1">{"'Sheet1'!$L$16"}</definedName>
    <definedName name="__h9" localSheetId="2" hidden="1">{"'Sheet1'!$L$16"}</definedName>
    <definedName name="__h9" localSheetId="3" hidden="1">{"'Sheet1'!$L$16"}</definedName>
    <definedName name="__h9" localSheetId="4" hidden="1">{"'Sheet1'!$L$16"}</definedName>
    <definedName name="__h9" localSheetId="6" hidden="1">{"'Sheet1'!$L$16"}</definedName>
    <definedName name="__h9" localSheetId="7" hidden="1">{"'Sheet1'!$L$16"}</definedName>
    <definedName name="__h9" localSheetId="8" hidden="1">{"'Sheet1'!$L$16"}</definedName>
    <definedName name="__h9" localSheetId="9" hidden="1">{"'Sheet1'!$L$16"}</definedName>
    <definedName name="__h9" localSheetId="10" hidden="1">{"'Sheet1'!$L$16"}</definedName>
    <definedName name="__h9" localSheetId="12" hidden="1">{"'Sheet1'!$L$16"}</definedName>
    <definedName name="__h9" localSheetId="16" hidden="1">{"'Sheet1'!$L$16"}</definedName>
    <definedName name="__h9" localSheetId="18" hidden="1">{"'Sheet1'!$L$16"}</definedName>
    <definedName name="__h9" localSheetId="15" hidden="1">{"'Sheet1'!$L$16"}</definedName>
    <definedName name="__h9" localSheetId="14" hidden="1">{"'Sheet1'!$L$16"}</definedName>
    <definedName name="__h9" localSheetId="13"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6" hidden="1">{"'Sheet1'!$L$16"}</definedName>
    <definedName name="__NSO2" localSheetId="7" hidden="1">{"'Sheet1'!$L$16"}</definedName>
    <definedName name="__NSO2" localSheetId="8" hidden="1">{"'Sheet1'!$L$16"}</definedName>
    <definedName name="__NSO2" localSheetId="9" hidden="1">{"'Sheet1'!$L$16"}</definedName>
    <definedName name="__NSO2" localSheetId="10" hidden="1">{"'Sheet1'!$L$16"}</definedName>
    <definedName name="__NSO2" localSheetId="12" hidden="1">{"'Sheet1'!$L$16"}</definedName>
    <definedName name="__NSO2" localSheetId="16" hidden="1">{"'Sheet1'!$L$16"}</definedName>
    <definedName name="__NSO2" localSheetId="18" hidden="1">{"'Sheet1'!$L$16"}</definedName>
    <definedName name="__NSO2" localSheetId="15" hidden="1">{"'Sheet1'!$L$16"}</definedName>
    <definedName name="__NSO2" localSheetId="14" hidden="1">{"'Sheet1'!$L$16"}</definedName>
    <definedName name="__NSO2" localSheetId="1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6" hidden="1">{"'Sheet1'!$L$16"}</definedName>
    <definedName name="__PA3" localSheetId="7" hidden="1">{"'Sheet1'!$L$16"}</definedName>
    <definedName name="__PA3" localSheetId="8" hidden="1">{"'Sheet1'!$L$16"}</definedName>
    <definedName name="__PA3" localSheetId="9" hidden="1">{"'Sheet1'!$L$16"}</definedName>
    <definedName name="__PA3" localSheetId="10" hidden="1">{"'Sheet1'!$L$16"}</definedName>
    <definedName name="__PA3" localSheetId="12" hidden="1">{"'Sheet1'!$L$16"}</definedName>
    <definedName name="__PA3" localSheetId="16" hidden="1">{"'Sheet1'!$L$16"}</definedName>
    <definedName name="__PA3" localSheetId="18" hidden="1">{"'Sheet1'!$L$16"}</definedName>
    <definedName name="__PA3" localSheetId="15" hidden="1">{"'Sheet1'!$L$16"}</definedName>
    <definedName name="__PA3" localSheetId="14" hidden="1">{"'Sheet1'!$L$16"}</definedName>
    <definedName name="__PA3" localSheetId="13"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6" hidden="1">{"'Sheet1'!$L$16"}</definedName>
    <definedName name="__vl2" localSheetId="7" hidden="1">{"'Sheet1'!$L$16"}</definedName>
    <definedName name="__vl2" localSheetId="8" hidden="1">{"'Sheet1'!$L$16"}</definedName>
    <definedName name="__vl2" localSheetId="9" hidden="1">{"'Sheet1'!$L$16"}</definedName>
    <definedName name="__vl2" localSheetId="10" hidden="1">{"'Sheet1'!$L$16"}</definedName>
    <definedName name="__vl2" localSheetId="12" hidden="1">{"'Sheet1'!$L$16"}</definedName>
    <definedName name="__vl2" localSheetId="16" hidden="1">{"'Sheet1'!$L$16"}</definedName>
    <definedName name="__vl2" localSheetId="18" hidden="1">{"'Sheet1'!$L$16"}</definedName>
    <definedName name="__vl2" localSheetId="15" hidden="1">{"'Sheet1'!$L$16"}</definedName>
    <definedName name="__vl2" localSheetId="14" hidden="1">{"'Sheet1'!$L$16"}</definedName>
    <definedName name="__vl2" localSheetId="13" hidden="1">{"'Sheet1'!$L$16"}</definedName>
    <definedName name="__vl2" hidden="1">{"'Sheet1'!$L$16"}</definedName>
    <definedName name="__VL250">#REF!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hidden="1">#REF!</definedName>
    <definedName name="_gon4">#REF!</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6" hidden="1">{"'Sheet1'!$L$16"}</definedName>
    <definedName name="_h1" localSheetId="7" hidden="1">{"'Sheet1'!$L$16"}</definedName>
    <definedName name="_h1" localSheetId="8" hidden="1">{"'Sheet1'!$L$16"}</definedName>
    <definedName name="_h1" localSheetId="9" hidden="1">{"'Sheet1'!$L$16"}</definedName>
    <definedName name="_h1" localSheetId="10" hidden="1">{"'Sheet1'!$L$16"}</definedName>
    <definedName name="_h1" localSheetId="12" hidden="1">{"'Sheet1'!$L$16"}</definedName>
    <definedName name="_h1" localSheetId="16" hidden="1">{"'Sheet1'!$L$16"}</definedName>
    <definedName name="_h1" localSheetId="18" hidden="1">{"'Sheet1'!$L$16"}</definedName>
    <definedName name="_h1" localSheetId="15" hidden="1">{"'Sheet1'!$L$16"}</definedName>
    <definedName name="_h1" localSheetId="14" hidden="1">{"'Sheet1'!$L$16"}</definedName>
    <definedName name="_h1" localSheetId="13" hidden="1">{"'Sheet1'!$L$16"}</definedName>
    <definedName name="_h1" hidden="1">{"'Sheet1'!$L$16"}</definedName>
    <definedName name="_h10" localSheetId="0" hidden="1">{#N/A,#N/A,FALSE,"Chi ti?t"}</definedName>
    <definedName name="_h10" localSheetId="1" hidden="1">{#N/A,#N/A,FALSE,"Chi ti?t"}</definedName>
    <definedName name="_h10" localSheetId="2" hidden="1">{#N/A,#N/A,FALSE,"Chi ti?t"}</definedName>
    <definedName name="_h10" localSheetId="3" hidden="1">{#N/A,#N/A,FALSE,"Chi ti?t"}</definedName>
    <definedName name="_h10" localSheetId="4" hidden="1">{#N/A,#N/A,FALSE,"Chi ti?t"}</definedName>
    <definedName name="_h10" localSheetId="6" hidden="1">{#N/A,#N/A,FALSE,"Chi ti?t"}</definedName>
    <definedName name="_h10" localSheetId="7" hidden="1">{#N/A,#N/A,FALSE,"Chi ti?t"}</definedName>
    <definedName name="_h10" localSheetId="8" hidden="1">{#N/A,#N/A,FALSE,"Chi ti?t"}</definedName>
    <definedName name="_h10" localSheetId="9" hidden="1">{#N/A,#N/A,FALSE,"Chi ti?t"}</definedName>
    <definedName name="_h10" localSheetId="10" hidden="1">{#N/A,#N/A,FALSE,"Chi ti?t"}</definedName>
    <definedName name="_h10" localSheetId="12" hidden="1">{#N/A,#N/A,FALSE,"Chi ti?t"}</definedName>
    <definedName name="_h10" localSheetId="16" hidden="1">{#N/A,#N/A,FALSE,"Chi ti?t"}</definedName>
    <definedName name="_h10" localSheetId="18" hidden="1">{#N/A,#N/A,FALSE,"Chi ti?t"}</definedName>
    <definedName name="_h10" localSheetId="15" hidden="1">{#N/A,#N/A,FALSE,"Chi ti?t"}</definedName>
    <definedName name="_h10" localSheetId="14" hidden="1">{#N/A,#N/A,FALSE,"Chi ti?t"}</definedName>
    <definedName name="_h10" localSheetId="13" hidden="1">{#N/A,#N/A,FALSE,"Chi ti?t"}</definedName>
    <definedName name="_h10" hidden="1">{#N/A,#N/A,FALSE,"Chi ti?t"}</definedName>
    <definedName name="_h2" localSheetId="0" hidden="1">{"'Sheet1'!$L$16"}</definedName>
    <definedName name="_h2" localSheetId="1" hidden="1">{"'Sheet1'!$L$16"}</definedName>
    <definedName name="_h2" localSheetId="2" hidden="1">{"'Sheet1'!$L$16"}</definedName>
    <definedName name="_h2" localSheetId="3" hidden="1">{"'Sheet1'!$L$16"}</definedName>
    <definedName name="_h2" localSheetId="4" hidden="1">{"'Sheet1'!$L$16"}</definedName>
    <definedName name="_h2" localSheetId="6" hidden="1">{"'Sheet1'!$L$16"}</definedName>
    <definedName name="_h2" localSheetId="7" hidden="1">{"'Sheet1'!$L$16"}</definedName>
    <definedName name="_h2" localSheetId="8" hidden="1">{"'Sheet1'!$L$16"}</definedName>
    <definedName name="_h2" localSheetId="9" hidden="1">{"'Sheet1'!$L$16"}</definedName>
    <definedName name="_h2" localSheetId="10" hidden="1">{"'Sheet1'!$L$16"}</definedName>
    <definedName name="_h2" localSheetId="12" hidden="1">{"'Sheet1'!$L$16"}</definedName>
    <definedName name="_h2" localSheetId="16" hidden="1">{"'Sheet1'!$L$16"}</definedName>
    <definedName name="_h2" localSheetId="18" hidden="1">{"'Sheet1'!$L$16"}</definedName>
    <definedName name="_h2" localSheetId="15" hidden="1">{"'Sheet1'!$L$16"}</definedName>
    <definedName name="_h2" localSheetId="14" hidden="1">{"'Sheet1'!$L$16"}</definedName>
    <definedName name="_h2" localSheetId="13" hidden="1">{"'Sheet1'!$L$16"}</definedName>
    <definedName name="_h2" hidden="1">{"'Sheet1'!$L$16"}</definedName>
    <definedName name="_h3" localSheetId="0" hidden="1">{"'Sheet1'!$L$16"}</definedName>
    <definedName name="_h3" localSheetId="1" hidden="1">{"'Sheet1'!$L$16"}</definedName>
    <definedName name="_h3" localSheetId="2" hidden="1">{"'Sheet1'!$L$16"}</definedName>
    <definedName name="_h3" localSheetId="3" hidden="1">{"'Sheet1'!$L$16"}</definedName>
    <definedName name="_h3" localSheetId="4" hidden="1">{"'Sheet1'!$L$16"}</definedName>
    <definedName name="_h3" localSheetId="6" hidden="1">{"'Sheet1'!$L$16"}</definedName>
    <definedName name="_h3" localSheetId="7" hidden="1">{"'Sheet1'!$L$16"}</definedName>
    <definedName name="_h3" localSheetId="8" hidden="1">{"'Sheet1'!$L$16"}</definedName>
    <definedName name="_h3" localSheetId="9" hidden="1">{"'Sheet1'!$L$16"}</definedName>
    <definedName name="_h3" localSheetId="10" hidden="1">{"'Sheet1'!$L$16"}</definedName>
    <definedName name="_h3" localSheetId="12" hidden="1">{"'Sheet1'!$L$16"}</definedName>
    <definedName name="_h3" localSheetId="16" hidden="1">{"'Sheet1'!$L$16"}</definedName>
    <definedName name="_h3" localSheetId="18" hidden="1">{"'Sheet1'!$L$16"}</definedName>
    <definedName name="_h3" localSheetId="15" hidden="1">{"'Sheet1'!$L$16"}</definedName>
    <definedName name="_h3" localSheetId="14" hidden="1">{"'Sheet1'!$L$16"}</definedName>
    <definedName name="_h3" localSheetId="13" hidden="1">{"'Sheet1'!$L$16"}</definedName>
    <definedName name="_h3" hidden="1">{"'Sheet1'!$L$16"}</definedName>
    <definedName name="_h5" localSheetId="0" hidden="1">{"'Sheet1'!$L$16"}</definedName>
    <definedName name="_h5" localSheetId="1" hidden="1">{"'Sheet1'!$L$16"}</definedName>
    <definedName name="_h5" localSheetId="2" hidden="1">{"'Sheet1'!$L$16"}</definedName>
    <definedName name="_h5" localSheetId="3" hidden="1">{"'Sheet1'!$L$16"}</definedName>
    <definedName name="_h5" localSheetId="4" hidden="1">{"'Sheet1'!$L$16"}</definedName>
    <definedName name="_h5" localSheetId="6" hidden="1">{"'Sheet1'!$L$16"}</definedName>
    <definedName name="_h5" localSheetId="7" hidden="1">{"'Sheet1'!$L$16"}</definedName>
    <definedName name="_h5" localSheetId="8" hidden="1">{"'Sheet1'!$L$16"}</definedName>
    <definedName name="_h5" localSheetId="9" hidden="1">{"'Sheet1'!$L$16"}</definedName>
    <definedName name="_h5" localSheetId="10" hidden="1">{"'Sheet1'!$L$16"}</definedName>
    <definedName name="_h5" localSheetId="12" hidden="1">{"'Sheet1'!$L$16"}</definedName>
    <definedName name="_h5" localSheetId="16" hidden="1">{"'Sheet1'!$L$16"}</definedName>
    <definedName name="_h5" localSheetId="18" hidden="1">{"'Sheet1'!$L$16"}</definedName>
    <definedName name="_h5" localSheetId="15" hidden="1">{"'Sheet1'!$L$16"}</definedName>
    <definedName name="_h5" localSheetId="14" hidden="1">{"'Sheet1'!$L$16"}</definedName>
    <definedName name="_h5" localSheetId="13" hidden="1">{"'Sheet1'!$L$16"}</definedName>
    <definedName name="_h5" hidden="1">{"'Sheet1'!$L$16"}</definedName>
    <definedName name="_h6" localSheetId="0" hidden="1">{"'Sheet1'!$L$16"}</definedName>
    <definedName name="_h6" localSheetId="1" hidden="1">{"'Sheet1'!$L$16"}</definedName>
    <definedName name="_h6" localSheetId="2" hidden="1">{"'Sheet1'!$L$16"}</definedName>
    <definedName name="_h6" localSheetId="3" hidden="1">{"'Sheet1'!$L$16"}</definedName>
    <definedName name="_h6" localSheetId="4" hidden="1">{"'Sheet1'!$L$16"}</definedName>
    <definedName name="_h6" localSheetId="6" hidden="1">{"'Sheet1'!$L$16"}</definedName>
    <definedName name="_h6" localSheetId="7" hidden="1">{"'Sheet1'!$L$16"}</definedName>
    <definedName name="_h6" localSheetId="8" hidden="1">{"'Sheet1'!$L$16"}</definedName>
    <definedName name="_h6" localSheetId="9" hidden="1">{"'Sheet1'!$L$16"}</definedName>
    <definedName name="_h6" localSheetId="10" hidden="1">{"'Sheet1'!$L$16"}</definedName>
    <definedName name="_h6" localSheetId="12" hidden="1">{"'Sheet1'!$L$16"}</definedName>
    <definedName name="_h6" localSheetId="16" hidden="1">{"'Sheet1'!$L$16"}</definedName>
    <definedName name="_h6" localSheetId="18" hidden="1">{"'Sheet1'!$L$16"}</definedName>
    <definedName name="_h6" localSheetId="15" hidden="1">{"'Sheet1'!$L$16"}</definedName>
    <definedName name="_h6" localSheetId="14" hidden="1">{"'Sheet1'!$L$16"}</definedName>
    <definedName name="_h6" localSheetId="13" hidden="1">{"'Sheet1'!$L$16"}</definedName>
    <definedName name="_h6" hidden="1">{"'Sheet1'!$L$16"}</definedName>
    <definedName name="_h7" localSheetId="0" hidden="1">{"'Sheet1'!$L$16"}</definedName>
    <definedName name="_h7" localSheetId="1" hidden="1">{"'Sheet1'!$L$16"}</definedName>
    <definedName name="_h7" localSheetId="2" hidden="1">{"'Sheet1'!$L$16"}</definedName>
    <definedName name="_h7" localSheetId="3" hidden="1">{"'Sheet1'!$L$16"}</definedName>
    <definedName name="_h7" localSheetId="4" hidden="1">{"'Sheet1'!$L$16"}</definedName>
    <definedName name="_h7" localSheetId="6" hidden="1">{"'Sheet1'!$L$16"}</definedName>
    <definedName name="_h7" localSheetId="7" hidden="1">{"'Sheet1'!$L$16"}</definedName>
    <definedName name="_h7" localSheetId="8" hidden="1">{"'Sheet1'!$L$16"}</definedName>
    <definedName name="_h7" localSheetId="9" hidden="1">{"'Sheet1'!$L$16"}</definedName>
    <definedName name="_h7" localSheetId="10" hidden="1">{"'Sheet1'!$L$16"}</definedName>
    <definedName name="_h7" localSheetId="12" hidden="1">{"'Sheet1'!$L$16"}</definedName>
    <definedName name="_h7" localSheetId="16" hidden="1">{"'Sheet1'!$L$16"}</definedName>
    <definedName name="_h7" localSheetId="18" hidden="1">{"'Sheet1'!$L$16"}</definedName>
    <definedName name="_h7" localSheetId="15" hidden="1">{"'Sheet1'!$L$16"}</definedName>
    <definedName name="_h7" localSheetId="14" hidden="1">{"'Sheet1'!$L$16"}</definedName>
    <definedName name="_h7" localSheetId="13" hidden="1">{"'Sheet1'!$L$16"}</definedName>
    <definedName name="_h7" hidden="1">{"'Sheet1'!$L$16"}</definedName>
    <definedName name="_h8" localSheetId="0" hidden="1">{"'Sheet1'!$L$16"}</definedName>
    <definedName name="_h8" localSheetId="1" hidden="1">{"'Sheet1'!$L$16"}</definedName>
    <definedName name="_h8" localSheetId="2" hidden="1">{"'Sheet1'!$L$16"}</definedName>
    <definedName name="_h8" localSheetId="3" hidden="1">{"'Sheet1'!$L$16"}</definedName>
    <definedName name="_h8" localSheetId="4" hidden="1">{"'Sheet1'!$L$16"}</definedName>
    <definedName name="_h8" localSheetId="6" hidden="1">{"'Sheet1'!$L$16"}</definedName>
    <definedName name="_h8" localSheetId="7" hidden="1">{"'Sheet1'!$L$16"}</definedName>
    <definedName name="_h8" localSheetId="8" hidden="1">{"'Sheet1'!$L$16"}</definedName>
    <definedName name="_h8" localSheetId="9" hidden="1">{"'Sheet1'!$L$16"}</definedName>
    <definedName name="_h8" localSheetId="10" hidden="1">{"'Sheet1'!$L$16"}</definedName>
    <definedName name="_h8" localSheetId="12" hidden="1">{"'Sheet1'!$L$16"}</definedName>
    <definedName name="_h8" localSheetId="16" hidden="1">{"'Sheet1'!$L$16"}</definedName>
    <definedName name="_h8" localSheetId="18" hidden="1">{"'Sheet1'!$L$16"}</definedName>
    <definedName name="_h8" localSheetId="15" hidden="1">{"'Sheet1'!$L$16"}</definedName>
    <definedName name="_h8" localSheetId="14" hidden="1">{"'Sheet1'!$L$16"}</definedName>
    <definedName name="_h8" localSheetId="13" hidden="1">{"'Sheet1'!$L$16"}</definedName>
    <definedName name="_h8" hidden="1">{"'Sheet1'!$L$16"}</definedName>
    <definedName name="_h9" localSheetId="0" hidden="1">{"'Sheet1'!$L$16"}</definedName>
    <definedName name="_h9" localSheetId="1" hidden="1">{"'Sheet1'!$L$16"}</definedName>
    <definedName name="_h9" localSheetId="2" hidden="1">{"'Sheet1'!$L$16"}</definedName>
    <definedName name="_h9" localSheetId="3" hidden="1">{"'Sheet1'!$L$16"}</definedName>
    <definedName name="_h9" localSheetId="4" hidden="1">{"'Sheet1'!$L$16"}</definedName>
    <definedName name="_h9" localSheetId="6" hidden="1">{"'Sheet1'!$L$16"}</definedName>
    <definedName name="_h9" localSheetId="7" hidden="1">{"'Sheet1'!$L$16"}</definedName>
    <definedName name="_h9" localSheetId="8" hidden="1">{"'Sheet1'!$L$16"}</definedName>
    <definedName name="_h9" localSheetId="9" hidden="1">{"'Sheet1'!$L$16"}</definedName>
    <definedName name="_h9" localSheetId="10" hidden="1">{"'Sheet1'!$L$16"}</definedName>
    <definedName name="_h9" localSheetId="12" hidden="1">{"'Sheet1'!$L$16"}</definedName>
    <definedName name="_h9" localSheetId="16" hidden="1">{"'Sheet1'!$L$16"}</definedName>
    <definedName name="_h9" localSheetId="18" hidden="1">{"'Sheet1'!$L$16"}</definedName>
    <definedName name="_h9" localSheetId="15" hidden="1">{"'Sheet1'!$L$16"}</definedName>
    <definedName name="_h9" localSheetId="14" hidden="1">{"'Sheet1'!$L$16"}</definedName>
    <definedName name="_h9" localSheetId="13" hidden="1">{"'Sheet1'!$L$16"}</definedName>
    <definedName name="_h9" hidden="1">{"'Sheet1'!$L$16"}</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localSheetId="12" hidden="1">{"'Sheet1'!$L$16"}</definedName>
    <definedName name="_NSO2" localSheetId="16" hidden="1">{"'Sheet1'!$L$16"}</definedName>
    <definedName name="_NSO2" localSheetId="18" hidden="1">{"'Sheet1'!$L$16"}</definedName>
    <definedName name="_NSO2" localSheetId="15" hidden="1">{"'Sheet1'!$L$16"}</definedName>
    <definedName name="_NSO2" localSheetId="14" hidden="1">{"'Sheet1'!$L$16"}</definedName>
    <definedName name="_NSO2" localSheetId="13"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6" hidden="1">{"'Sheet1'!$L$16"}</definedName>
    <definedName name="_vl2" localSheetId="7" hidden="1">{"'Sheet1'!$L$16"}</definedName>
    <definedName name="_vl2" localSheetId="8" hidden="1">{"'Sheet1'!$L$16"}</definedName>
    <definedName name="_vl2" localSheetId="9" hidden="1">{"'Sheet1'!$L$16"}</definedName>
    <definedName name="_vl2" localSheetId="10" hidden="1">{"'Sheet1'!$L$16"}</definedName>
    <definedName name="_vl2" localSheetId="12" hidden="1">{"'Sheet1'!$L$16"}</definedName>
    <definedName name="_vl2" localSheetId="16" hidden="1">{"'Sheet1'!$L$16"}</definedName>
    <definedName name="_vl2" localSheetId="18" hidden="1">{"'Sheet1'!$L$16"}</definedName>
    <definedName name="_vl2" localSheetId="15" hidden="1">{"'Sheet1'!$L$16"}</definedName>
    <definedName name="_vl2" localSheetId="14" hidden="1">{"'Sheet1'!$L$16"}</definedName>
    <definedName name="_vl2" localSheetId="13" hidden="1">{"'Sheet1'!$L$16"}</definedName>
    <definedName name="_vl2" hidden="1">{"'Sheet1'!$L$16"}</definedName>
    <definedName name="_VL200">#REF!</definedName>
    <definedName name="_VL250">#REF!</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6" hidden="1">{"'Sheet1'!$L$16"}</definedName>
    <definedName name="a" localSheetId="7" hidden="1">{"'Sheet1'!$L$16"}</definedName>
    <definedName name="a" localSheetId="8" hidden="1">{"'Sheet1'!$L$16"}</definedName>
    <definedName name="a" localSheetId="9" hidden="1">{"'Sheet1'!$L$16"}</definedName>
    <definedName name="a" localSheetId="10" hidden="1">{"'Sheet1'!$L$16"}</definedName>
    <definedName name="a" localSheetId="12" hidden="1">{"'Sheet1'!$L$16"}</definedName>
    <definedName name="a" localSheetId="16" hidden="1">{"'Sheet1'!$L$16"}</definedName>
    <definedName name="a" localSheetId="18" hidden="1">{"'Sheet1'!$L$16"}</definedName>
    <definedName name="a" localSheetId="15" hidden="1">{"'Sheet1'!$L$16"}</definedName>
    <definedName name="a" localSheetId="14" hidden="1">{"'Sheet1'!$L$16"}</definedName>
    <definedName name="a" localSheetId="13"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AY">#REF!</definedName>
    <definedName name="ADP">#REF!</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nguon">#REF!</definedName>
    <definedName name="ANN">#REF!</definedName>
    <definedName name="anpha">#REF!</definedName>
    <definedName name="ANQD">#REF!</definedName>
    <definedName name="ANQQH">#REF!</definedName>
    <definedName name="anscount" hidden="1">3</definedName>
    <definedName name="ANSNN">#REF!</definedName>
    <definedName name="ANSNNxnk">#REF!</definedName>
    <definedName name="APC">#REF!</definedName>
    <definedName name="ATRAM">#REF!</definedName>
    <definedName name="ATW">#REF!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0">{"Thuxm2.xls","Sheet1"}</definedName>
    <definedName name="bb" localSheetId="1">{"Thuxm2.xls","Sheet1"}</definedName>
    <definedName name="bb" localSheetId="2">{"Thuxm2.xls","Sheet1"}</definedName>
    <definedName name="bb" localSheetId="3">{"Thuxm2.xls","Sheet1"}</definedName>
    <definedName name="bb" localSheetId="4">{"Thuxm2.xls","Sheet1"}</definedName>
    <definedName name="bb" localSheetId="6">{"Thuxm2.xls","Sheet1"}</definedName>
    <definedName name="bb" localSheetId="7">{"Thuxm2.xls","Sheet1"}</definedName>
    <definedName name="bb" localSheetId="8">{"Thuxm2.xls","Sheet1"}</definedName>
    <definedName name="bb" localSheetId="9">{"Thuxm2.xls","Sheet1"}</definedName>
    <definedName name="bb" localSheetId="10">{"Thuxm2.xls","Sheet1"}</definedName>
    <definedName name="bb" localSheetId="12">{"Thuxm2.xls","Sheet1"}</definedName>
    <definedName name="bb" localSheetId="16">{"Thuxm2.xls","Sheet1"}</definedName>
    <definedName name="bb" localSheetId="18">{"Thuxm2.xls","Sheet1"}</definedName>
    <definedName name="bb" localSheetId="15">{"Thuxm2.xls","Sheet1"}</definedName>
    <definedName name="bb" localSheetId="14">{"Thuxm2.xls","Sheet1"}</definedName>
    <definedName name="bb" localSheetId="13">{"Thuxm2.xls","Sheet1"}</definedName>
    <definedName name="bb">{"Thuxm2.xls","Sheet1"}</definedName>
    <definedName name="BCBo" localSheetId="0" hidden="1">{"'Sheet1'!$L$16"}</definedName>
    <definedName name="BCBo" localSheetId="1" hidden="1">{"'Sheet1'!$L$16"}</definedName>
    <definedName name="BCBo" localSheetId="2" hidden="1">{"'Sheet1'!$L$16"}</definedName>
    <definedName name="BCBo" localSheetId="3" hidden="1">{"'Sheet1'!$L$16"}</definedName>
    <definedName name="BCBo" localSheetId="4" hidden="1">{"'Sheet1'!$L$16"}</definedName>
    <definedName name="BCBo" localSheetId="6" hidden="1">{"'Sheet1'!$L$16"}</definedName>
    <definedName name="BCBo" localSheetId="7" hidden="1">{"'Sheet1'!$L$16"}</definedName>
    <definedName name="BCBo" localSheetId="8" hidden="1">{"'Sheet1'!$L$16"}</definedName>
    <definedName name="BCBo" localSheetId="9" hidden="1">{"'Sheet1'!$L$16"}</definedName>
    <definedName name="BCBo" localSheetId="10" hidden="1">{"'Sheet1'!$L$16"}</definedName>
    <definedName name="BCBo" localSheetId="12" hidden="1">{"'Sheet1'!$L$16"}</definedName>
    <definedName name="BCBo" localSheetId="16" hidden="1">{"'Sheet1'!$L$16"}</definedName>
    <definedName name="BCBo" localSheetId="18" hidden="1">{"'Sheet1'!$L$16"}</definedName>
    <definedName name="BCBo" localSheetId="15" hidden="1">{"'Sheet1'!$L$16"}</definedName>
    <definedName name="BCBo" localSheetId="14" hidden="1">{"'Sheet1'!$L$16"}</definedName>
    <definedName name="BCBo" localSheetId="13" hidden="1">{"'Sheet1'!$L$16"}</definedName>
    <definedName name="BCBo" hidden="1">{"'Sheet1'!$L$16"}</definedName>
    <definedName name="BDAY">#REF!</definedName>
    <definedName name="beepsound">#REF!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chiuaxitm300">#REF!</definedName>
    <definedName name="BTchiuaxm200">#REF!</definedName>
    <definedName name="btcocM400">#REF!</definedName>
    <definedName name="BTlotm100">#REF!</definedName>
    <definedName name="BTRAM">#REF!</definedName>
    <definedName name="BU_CHENH_LECH_DZ0.4KV">#REF!</definedName>
    <definedName name="BU_CHENH_LECH_DZ22KV">#REF!</definedName>
    <definedName name="BU_CHENH_LECH_TBA">#REF!</definedName>
    <definedName name="Bulongma">8700</definedName>
    <definedName name="buoc">#REF!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1111">#REF!</definedName>
    <definedName name="ca.1111.th">#REF!</definedName>
    <definedName name="CACAU">298161</definedName>
    <definedName name="Can_doi">#REF!</definedName>
    <definedName name="CANON" localSheetId="0" hidden="1">{"'Sheet1'!$L$16"}</definedName>
    <definedName name="CANON" localSheetId="1" hidden="1">{"'Sheet1'!$L$16"}</definedName>
    <definedName name="CANON" localSheetId="2" hidden="1">{"'Sheet1'!$L$16"}</definedName>
    <definedName name="CANON" localSheetId="3" hidden="1">{"'Sheet1'!$L$16"}</definedName>
    <definedName name="CANON" localSheetId="4" hidden="1">{"'Sheet1'!$L$16"}</definedName>
    <definedName name="CANON" localSheetId="6" hidden="1">{"'Sheet1'!$L$16"}</definedName>
    <definedName name="CANON" localSheetId="7" hidden="1">{"'Sheet1'!$L$16"}</definedName>
    <definedName name="CANON" localSheetId="8" hidden="1">{"'Sheet1'!$L$16"}</definedName>
    <definedName name="CANON" localSheetId="9" hidden="1">{"'Sheet1'!$L$16"}</definedName>
    <definedName name="CANON" localSheetId="10" hidden="1">{"'Sheet1'!$L$16"}</definedName>
    <definedName name="CANON" localSheetId="12" hidden="1">{"'Sheet1'!$L$16"}</definedName>
    <definedName name="CANON" localSheetId="16" hidden="1">{"'Sheet1'!$L$16"}</definedName>
    <definedName name="CANON" localSheetId="18" hidden="1">{"'Sheet1'!$L$16"}</definedName>
    <definedName name="CANON" localSheetId="15" hidden="1">{"'Sheet1'!$L$16"}</definedName>
    <definedName name="CANON" localSheetId="14" hidden="1">{"'Sheet1'!$L$16"}</definedName>
    <definedName name="CANON" localSheetId="13" hidden="1">{"'Sheet1'!$L$16"}</definedName>
    <definedName name="CANON" hidden="1">{"'Sheet1'!$L$16"}</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#REF!</definedName>
    <definedName name="CCS">#REF!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huong_phuluc_12" localSheetId="16">'59'!$D$1</definedName>
    <definedName name="chuong_phuluc_12_name" localSheetId="16">'59'!$A$3</definedName>
    <definedName name="chuong_phuluc_15" localSheetId="0">'33'!$D$1</definedName>
    <definedName name="chuong_phuluc_15_name" localSheetId="0">'33'!$A$2</definedName>
    <definedName name="chuong_phuluc_16" localSheetId="2">'35'!$F$1</definedName>
    <definedName name="chuong_phuluc_16_name" localSheetId="2">'35'!$A$66</definedName>
    <definedName name="chuong_phuluc_18" localSheetId="15">'Biểu vay, trả nợ vay 2021'!#REF!</definedName>
    <definedName name="chuong_phuluc_18_name" localSheetId="15">'Biểu vay, trả nợ vay 2021'!$A$1</definedName>
    <definedName name="chuong_phuluc_30" localSheetId="1">'34'!$E$1</definedName>
    <definedName name="chuong_phuluc_30_name" localSheetId="1">'34'!$A$2</definedName>
    <definedName name="chuong_phuluc_33" localSheetId="3">'36.'!$D$1</definedName>
    <definedName name="chuong_phuluc_33_name" localSheetId="3">'36.'!$A$2</definedName>
    <definedName name="chuong_phuluc_34" localSheetId="4">'37'!$B$1</definedName>
    <definedName name="chuong_phuluc_34_name" localSheetId="4">'37'!$A$2</definedName>
    <definedName name="chuong_phuluc_36" localSheetId="6">'39'!$O$1</definedName>
    <definedName name="chuong_phuluc_36_name" localSheetId="6">'39'!$A$2</definedName>
    <definedName name="chuong_phuluc_46" localSheetId="12">'45'!$U$1</definedName>
    <definedName name="chuong_phuluc_46_name" localSheetId="12">'45'!$A$2</definedName>
    <definedName name="CK">#REF!</definedName>
    <definedName name="CL">#REF!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T">#REF!</definedName>
    <definedName name="DATA_DATA2_List">#REF!</definedName>
    <definedName name="DATDAO">#REF!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6">{"Thuxm2.xls","Sheet1"}</definedName>
    <definedName name="Document_array" localSheetId="7">{"Thuxm2.xls","Sheet1"}</definedName>
    <definedName name="Document_array" localSheetId="8">{"Thuxm2.xls","Sheet1"}</definedName>
    <definedName name="Document_array" localSheetId="9">{"Thuxm2.xls","Sheet1"}</definedName>
    <definedName name="Document_array" localSheetId="10">{"Thuxm2.xls","Sheet1"}</definedName>
    <definedName name="Document_array" localSheetId="12">{"Thuxm2.xls","Sheet1"}</definedName>
    <definedName name="Document_array" localSheetId="16">{"Thuxm2.xls","Sheet1"}</definedName>
    <definedName name="Document_array" localSheetId="18">{"Thuxm2.xls","Sheet1"}</definedName>
    <definedName name="Document_array" localSheetId="15">{"Thuxm2.xls","Sheet1"}</definedName>
    <definedName name="Document_array" localSheetId="14">{"Thuxm2.xls","Sheet1"}</definedName>
    <definedName name="Document_array" localSheetId="13">{"Thuxm2.xls","Sheet1"}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TD_Clear" localSheetId="0">'33'!DSTD_Clear</definedName>
    <definedName name="DSTD_Clear" localSheetId="1">'34'!DSTD_Clear</definedName>
    <definedName name="DSTD_Clear" localSheetId="2">'35'!DSTD_Clear</definedName>
    <definedName name="DSTD_Clear" localSheetId="3">'36.'!DSTD_Clear</definedName>
    <definedName name="DSTD_Clear" localSheetId="4">'37'!DSTD_Clear</definedName>
    <definedName name="DSTD_Clear" localSheetId="6">'39'!DSTD_Clear</definedName>
    <definedName name="DSTD_Clear" localSheetId="7">'40'!DSTD_Clear</definedName>
    <definedName name="DSTD_Clear" localSheetId="8">'41'!DSTD_Clear</definedName>
    <definedName name="DSTD_Clear" localSheetId="9">'42'!DSTD_Clear</definedName>
    <definedName name="DSTD_Clear" localSheetId="10">'43'!DSTD_Clear</definedName>
    <definedName name="DSTD_Clear" localSheetId="12">'45'!DSTD_Clear</definedName>
    <definedName name="DSTD_Clear" localSheetId="16">'59'!DSTD_Clear</definedName>
    <definedName name="DSTD_Clear" localSheetId="18">'61'!DSTD_Clear</definedName>
    <definedName name="DSTD_Clear" localSheetId="15">'Biểu vay, trả nợ vay 2021'!DSTD_Clear</definedName>
    <definedName name="DSTD_Clear" localSheetId="14">'Quỹ ngoài NS 2021'!DSTD_Clear</definedName>
    <definedName name="DSTD_Clear" localSheetId="13">'Quỹ ngoài NS2020'!DSTD_Clear</definedName>
    <definedName name="DSTD_Clear">[0]!DSTD_Clear</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aån">#REF!</definedName>
    <definedName name="duan">#REF!</definedName>
    <definedName name="DUCANH" localSheetId="0" hidden="1">{"'Sheet1'!$L$16"}</definedName>
    <definedName name="DUCANH" localSheetId="1" hidden="1">{"'Sheet1'!$L$16"}</definedName>
    <definedName name="DUCANH" localSheetId="2" hidden="1">{"'Sheet1'!$L$16"}</definedName>
    <definedName name="DUCANH" localSheetId="3" hidden="1">{"'Sheet1'!$L$16"}</definedName>
    <definedName name="DUCANH" localSheetId="4" hidden="1">{"'Sheet1'!$L$16"}</definedName>
    <definedName name="DUCANH" localSheetId="6" hidden="1">{"'Sheet1'!$L$16"}</definedName>
    <definedName name="DUCANH" localSheetId="7" hidden="1">{"'Sheet1'!$L$16"}</definedName>
    <definedName name="DUCANH" localSheetId="8" hidden="1">{"'Sheet1'!$L$16"}</definedName>
    <definedName name="DUCANH" localSheetId="9" hidden="1">{"'Sheet1'!$L$16"}</definedName>
    <definedName name="DUCANH" localSheetId="10" hidden="1">{"'Sheet1'!$L$16"}</definedName>
    <definedName name="DUCANH" localSheetId="12" hidden="1">{"'Sheet1'!$L$16"}</definedName>
    <definedName name="DUCANH" localSheetId="16" hidden="1">{"'Sheet1'!$L$16"}</definedName>
    <definedName name="DUCANH" localSheetId="18" hidden="1">{"'Sheet1'!$L$16"}</definedName>
    <definedName name="DUCANH" localSheetId="15" hidden="1">{"'Sheet1'!$L$16"}</definedName>
    <definedName name="DUCANH" localSheetId="14" hidden="1">{"'Sheet1'!$L$16"}</definedName>
    <definedName name="DUCANH" localSheetId="13" hidden="1">{"'Sheet1'!$L$16"}</definedName>
    <definedName name="DUCANH" hidden="1">{"'Sheet1'!$L$16"}</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I_12">4820</definedName>
    <definedName name="G">#REF!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J" localSheetId="0" hidden="1">{"'Sheet1'!$L$16"}</definedName>
    <definedName name="GJ" localSheetId="1" hidden="1">{"'Sheet1'!$L$16"}</definedName>
    <definedName name="GJ" localSheetId="2" hidden="1">{"'Sheet1'!$L$16"}</definedName>
    <definedName name="GJ" localSheetId="3" hidden="1">{"'Sheet1'!$L$16"}</definedName>
    <definedName name="GJ" localSheetId="4" hidden="1">{"'Sheet1'!$L$16"}</definedName>
    <definedName name="GJ" localSheetId="6" hidden="1">{"'Sheet1'!$L$16"}</definedName>
    <definedName name="GJ" localSheetId="7" hidden="1">{"'Sheet1'!$L$16"}</definedName>
    <definedName name="GJ" localSheetId="8" hidden="1">{"'Sheet1'!$L$16"}</definedName>
    <definedName name="GJ" localSheetId="9" hidden="1">{"'Sheet1'!$L$16"}</definedName>
    <definedName name="GJ" localSheetId="10" hidden="1">{"'Sheet1'!$L$16"}</definedName>
    <definedName name="GJ" localSheetId="12" hidden="1">{"'Sheet1'!$L$16"}</definedName>
    <definedName name="GJ" localSheetId="16" hidden="1">{"'Sheet1'!$L$16"}</definedName>
    <definedName name="GJ" localSheetId="18" hidden="1">{"'Sheet1'!$L$16"}</definedName>
    <definedName name="GJ" localSheetId="15" hidden="1">{"'Sheet1'!$L$16"}</definedName>
    <definedName name="GJ" localSheetId="14" hidden="1">{"'Sheet1'!$L$16"}</definedName>
    <definedName name="GJ" localSheetId="13" hidden="1">{"'Sheet1'!$L$16"}</definedName>
    <definedName name="GJ" hidden="1">{"'Sheet1'!$L$16"}</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localSheetId="12" hidden="1">{"'Sheet1'!$L$16"}</definedName>
    <definedName name="h" localSheetId="16" hidden="1">{"'Sheet1'!$L$16"}</definedName>
    <definedName name="h" localSheetId="18" hidden="1">{"'Sheet1'!$L$16"}</definedName>
    <definedName name="h" localSheetId="15" hidden="1">{"'Sheet1'!$L$16"}</definedName>
    <definedName name="h" localSheetId="14" hidden="1">{"'Sheet1'!$L$16"}</definedName>
    <definedName name="h" localSheetId="13" hidden="1">{"'Sheet1'!$L$16"}</definedName>
    <definedName name="h" hidden="1">{"'Sheet1'!$L$16"}</definedName>
    <definedName name="H_THUCHTHH">#REF!</definedName>
    <definedName name="H_THUCTT">#REF!</definedName>
    <definedName name="HANG" localSheetId="0" hidden="1">{#N/A,#N/A,FALSE,"Chi ti?t"}</definedName>
    <definedName name="HANG" localSheetId="1" hidden="1">{#N/A,#N/A,FALSE,"Chi ti?t"}</definedName>
    <definedName name="HANG" localSheetId="2" hidden="1">{#N/A,#N/A,FALSE,"Chi ti?t"}</definedName>
    <definedName name="HANG" localSheetId="3" hidden="1">{#N/A,#N/A,FALSE,"Chi ti?t"}</definedName>
    <definedName name="HANG" localSheetId="4" hidden="1">{#N/A,#N/A,FALSE,"Chi ti?t"}</definedName>
    <definedName name="HANG" localSheetId="6" hidden="1">{#N/A,#N/A,FALSE,"Chi ti?t"}</definedName>
    <definedName name="HANG" localSheetId="7" hidden="1">{#N/A,#N/A,FALSE,"Chi ti?t"}</definedName>
    <definedName name="HANG" localSheetId="8" hidden="1">{#N/A,#N/A,FALSE,"Chi ti?t"}</definedName>
    <definedName name="HANG" localSheetId="9" hidden="1">{#N/A,#N/A,FALSE,"Chi ti?t"}</definedName>
    <definedName name="HANG" localSheetId="10" hidden="1">{#N/A,#N/A,FALSE,"Chi ti?t"}</definedName>
    <definedName name="HANG" localSheetId="12" hidden="1">{#N/A,#N/A,FALSE,"Chi ti?t"}</definedName>
    <definedName name="HANG" localSheetId="16" hidden="1">{#N/A,#N/A,FALSE,"Chi ti?t"}</definedName>
    <definedName name="HANG" localSheetId="18" hidden="1">{#N/A,#N/A,FALSE,"Chi ti?t"}</definedName>
    <definedName name="HANG" localSheetId="15" hidden="1">{#N/A,#N/A,FALSE,"Chi ti?t"}</definedName>
    <definedName name="HANG" localSheetId="14" hidden="1">{#N/A,#N/A,FALSE,"Chi ti?t"}</definedName>
    <definedName name="HANG" localSheetId="13" hidden="1">{#N/A,#N/A,FALSE,"Chi ti?t"}</definedName>
    <definedName name="HANG" hidden="1">{#N/A,#N/A,FALSE,"Chi ti?t"}</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HUHOI" localSheetId="0">'33'!HHUHOI</definedName>
    <definedName name="HHUHOI" localSheetId="1">'34'!HHUHOI</definedName>
    <definedName name="HHUHOI" localSheetId="2">'35'!HHUHOI</definedName>
    <definedName name="HHUHOI" localSheetId="3">'36.'!HHUHOI</definedName>
    <definedName name="HHUHOI" localSheetId="4">'37'!HHUHOI</definedName>
    <definedName name="HHUHOI" localSheetId="6">'39'!HHUHOI</definedName>
    <definedName name="HHUHOI" localSheetId="7">'40'!HHUHOI</definedName>
    <definedName name="HHUHOI" localSheetId="8">'41'!HHUHOI</definedName>
    <definedName name="HHUHOI" localSheetId="9">'42'!HHUHOI</definedName>
    <definedName name="HHUHOI" localSheetId="10">'43'!HHUHOI</definedName>
    <definedName name="HHUHOI" localSheetId="12">'45'!HHUHOI</definedName>
    <definedName name="HHUHOI" localSheetId="16">'59'!HHUHOI</definedName>
    <definedName name="HHUHOI" localSheetId="18">'61'!HHUHOI</definedName>
    <definedName name="HHUHOI" localSheetId="15">'Biểu vay, trả nợ vay 2021'!HHUHOI</definedName>
    <definedName name="HHUHOI" localSheetId="14">'Quỹ ngoài NS 2021'!HHUHOI</definedName>
    <definedName name="HHUHOI" localSheetId="13">'Quỹ ngoài NS2020'!HHUHOI</definedName>
    <definedName name="HHUHOI">[0]!HHUHOI</definedName>
    <definedName name="hien">#REF!</definedName>
    <definedName name="HIHIHIHOI" localSheetId="0" hidden="1">{"'Sheet1'!$L$16"}</definedName>
    <definedName name="HIHIHIHOI" localSheetId="1" hidden="1">{"'Sheet1'!$L$16"}</definedName>
    <definedName name="HIHIHIHOI" localSheetId="2" hidden="1">{"'Sheet1'!$L$16"}</definedName>
    <definedName name="HIHIHIHOI" localSheetId="3" hidden="1">{"'Sheet1'!$L$16"}</definedName>
    <definedName name="HIHIHIHOI" localSheetId="4" hidden="1">{"'Sheet1'!$L$16"}</definedName>
    <definedName name="HIHIHIHOI" localSheetId="6" hidden="1">{"'Sheet1'!$L$16"}</definedName>
    <definedName name="HIHIHIHOI" localSheetId="7" hidden="1">{"'Sheet1'!$L$16"}</definedName>
    <definedName name="HIHIHIHOI" localSheetId="8" hidden="1">{"'Sheet1'!$L$16"}</definedName>
    <definedName name="HIHIHIHOI" localSheetId="9" hidden="1">{"'Sheet1'!$L$16"}</definedName>
    <definedName name="HIHIHIHOI" localSheetId="10" hidden="1">{"'Sheet1'!$L$16"}</definedName>
    <definedName name="HIHIHIHOI" localSheetId="12" hidden="1">{"'Sheet1'!$L$16"}</definedName>
    <definedName name="HIHIHIHOI" localSheetId="16" hidden="1">{"'Sheet1'!$L$16"}</definedName>
    <definedName name="HIHIHIHOI" localSheetId="18" hidden="1">{"'Sheet1'!$L$16"}</definedName>
    <definedName name="HIHIHIHOI" localSheetId="15" hidden="1">{"'Sheet1'!$L$16"}</definedName>
    <definedName name="HIHIHIHOI" localSheetId="14" hidden="1">{"'Sheet1'!$L$16"}</definedName>
    <definedName name="HIHIHIHOI" localSheetId="13" hidden="1">{"'Sheet1'!$L$16"}</definedName>
    <definedName name="HIHIHIHOI" hidden="1">{"'Sheet1'!$L$16"}</definedName>
    <definedName name="Hinh_thuc">#REF!</definedName>
    <definedName name="HiÕu">#REF!</definedName>
    <definedName name="HJKL" localSheetId="0" hidden="1">{"'Sheet1'!$L$16"}</definedName>
    <definedName name="HJKL" localSheetId="1" hidden="1">{"'Sheet1'!$L$16"}</definedName>
    <definedName name="HJKL" localSheetId="2" hidden="1">{"'Sheet1'!$L$16"}</definedName>
    <definedName name="HJKL" localSheetId="3" hidden="1">{"'Sheet1'!$L$16"}</definedName>
    <definedName name="HJKL" localSheetId="4" hidden="1">{"'Sheet1'!$L$16"}</definedName>
    <definedName name="HJKL" localSheetId="6" hidden="1">{"'Sheet1'!$L$16"}</definedName>
    <definedName name="HJKL" localSheetId="7" hidden="1">{"'Sheet1'!$L$16"}</definedName>
    <definedName name="HJKL" localSheetId="8" hidden="1">{"'Sheet1'!$L$16"}</definedName>
    <definedName name="HJKL" localSheetId="9" hidden="1">{"'Sheet1'!$L$16"}</definedName>
    <definedName name="HJKL" localSheetId="10" hidden="1">{"'Sheet1'!$L$16"}</definedName>
    <definedName name="HJKL" localSheetId="12" hidden="1">{"'Sheet1'!$L$16"}</definedName>
    <definedName name="HJKL" localSheetId="16" hidden="1">{"'Sheet1'!$L$16"}</definedName>
    <definedName name="HJKL" localSheetId="18" hidden="1">{"'Sheet1'!$L$16"}</definedName>
    <definedName name="HJKL" localSheetId="15" hidden="1">{"'Sheet1'!$L$16"}</definedName>
    <definedName name="HJKL" localSheetId="14" hidden="1">{"'Sheet1'!$L$16"}</definedName>
    <definedName name="HJKL" localSheetId="13" hidden="1">{"'Sheet1'!$L$16"}</definedName>
    <definedName name="HJKL" hidden="1">{"'Sheet1'!$L$16"}</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localSheetId="12" hidden="1">{"'Sheet1'!$L$16"}</definedName>
    <definedName name="HTML_Control" localSheetId="16" hidden="1">{"'Sheet1'!$L$16"}</definedName>
    <definedName name="HTML_Control" localSheetId="18" hidden="1">{"'Sheet1'!$L$16"}</definedName>
    <definedName name="HTML_Control" localSheetId="15" hidden="1">{"'Sheet1'!$L$16"}</definedName>
    <definedName name="HTML_Control" localSheetId="14" hidden="1">{"'Sheet1'!$L$16"}</definedName>
    <definedName name="HTML_Control" localSheetId="1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OI_LUONG_DAT_DAO_DAP">#REF!</definedName>
    <definedName name="Khong_can_doi">#REF!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Q_Truong">#REF!</definedName>
    <definedName name="KSTK">#REF!</definedName>
    <definedName name="KVC">#REF!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#REF!</definedName>
    <definedName name="lntt">#REF!</definedName>
    <definedName name="Lo">#REF!</definedName>
    <definedName name="Loai_TD">#REF!</definedName>
    <definedName name="lVC">#REF!</definedName>
    <definedName name="m">#REF!</definedName>
    <definedName name="M0.4">#REF!</definedName>
    <definedName name="M10aa1p">#REF!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0">BTRAM</definedName>
    <definedName name="NHAÂN_COÂNG" localSheetId="1">BTRAM</definedName>
    <definedName name="NHAÂN_COÂNG" localSheetId="2">BTRAM</definedName>
    <definedName name="NHAÂN_COÂNG" localSheetId="3">BTRAM</definedName>
    <definedName name="NHAÂN_COÂNG" localSheetId="4">BTRAM</definedName>
    <definedName name="NHAÂN_COÂNG" localSheetId="6">BTRAM</definedName>
    <definedName name="NHAÂN_COÂNG" localSheetId="7">BTRAM</definedName>
    <definedName name="NHAÂN_COÂNG" localSheetId="8">BTRAM</definedName>
    <definedName name="NHAÂN_COÂNG" localSheetId="9">BTRAM</definedName>
    <definedName name="NHAÂN_COÂNG" localSheetId="10">BTRAM</definedName>
    <definedName name="NHAÂN_COÂNG" localSheetId="12">BTRAM</definedName>
    <definedName name="NHAÂN_COÂNG" localSheetId="16">BTRAM</definedName>
    <definedName name="NHAÂN_COÂNG" localSheetId="18">BTRAM</definedName>
    <definedName name="NHAÂN_COÂNG" localSheetId="15">BTRAM</definedName>
    <definedName name="NHAÂN_COÂNG" localSheetId="14">BTRAM</definedName>
    <definedName name="NHAÂN_COÂNG" localSheetId="13">BTRAM</definedName>
    <definedName name="NHAÂN_COÂNG">BTRAM</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QD">#REF!</definedName>
    <definedName name="NQQH">#REF!</definedName>
    <definedName name="NSNN">#REF!</definedName>
    <definedName name="nx">#REF!</definedName>
    <definedName name="ophom">#REF!</definedName>
    <definedName name="osc">#REF!</definedName>
    <definedName name="PA">#REF!</definedName>
    <definedName name="panen">#REF!</definedName>
    <definedName name="PC">#REF!</definedName>
    <definedName name="PChe">#REF!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K">#REF!</definedName>
    <definedName name="PLKL">#REF!</definedName>
    <definedName name="PRICE">#REF!</definedName>
    <definedName name="PRICE1">#REF!</definedName>
    <definedName name="PRINT_AREA_MI">#REF!</definedName>
    <definedName name="_xlnm.Print_Titles" localSheetId="2">'35'!$5:$8</definedName>
    <definedName name="_xlnm.Print_Titles" localSheetId="3">'36.'!$5:$7</definedName>
    <definedName name="_xlnm.Print_Titles" localSheetId="4">'37'!$5:$5</definedName>
    <definedName name="_xlnm.Print_Titles" localSheetId="5">'38'!$6:$8</definedName>
    <definedName name="_xlnm.Print_Titles" localSheetId="6">'39'!$5:$8</definedName>
    <definedName name="_xlnm.Print_Titles" localSheetId="7">'40'!$7:$10</definedName>
    <definedName name="_xlnm.Print_Titles" localSheetId="12">'45'!$5:$8</definedName>
    <definedName name="_xlnm.Print_Titles" localSheetId="17">'60'!$6:$8</definedName>
    <definedName name="_xlnm.Print_Titles" localSheetId="18">'61'!$5:$7</definedName>
    <definedName name="_xlnm.Print_Titles" localSheetId="15">'Biểu vay, trả nợ vay 2021'!$4:$5</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GHGSD" localSheetId="0" hidden="1">{"'Sheet1'!$L$16"}</definedName>
    <definedName name="RGHGSD" localSheetId="1" hidden="1">{"'Sheet1'!$L$16"}</definedName>
    <definedName name="RGHGSD" localSheetId="2" hidden="1">{"'Sheet1'!$L$16"}</definedName>
    <definedName name="RGHGSD" localSheetId="3" hidden="1">{"'Sheet1'!$L$16"}</definedName>
    <definedName name="RGHGSD" localSheetId="4" hidden="1">{"'Sheet1'!$L$16"}</definedName>
    <definedName name="RGHGSD" localSheetId="6" hidden="1">{"'Sheet1'!$L$16"}</definedName>
    <definedName name="RGHGSD" localSheetId="7" hidden="1">{"'Sheet1'!$L$16"}</definedName>
    <definedName name="RGHGSD" localSheetId="8" hidden="1">{"'Sheet1'!$L$16"}</definedName>
    <definedName name="RGHGSD" localSheetId="9" hidden="1">{"'Sheet1'!$L$16"}</definedName>
    <definedName name="RGHGSD" localSheetId="10" hidden="1">{"'Sheet1'!$L$16"}</definedName>
    <definedName name="RGHGSD" localSheetId="12" hidden="1">{"'Sheet1'!$L$16"}</definedName>
    <definedName name="RGHGSD" localSheetId="16" hidden="1">{"'Sheet1'!$L$16"}</definedName>
    <definedName name="RGHGSD" localSheetId="18" hidden="1">{"'Sheet1'!$L$16"}</definedName>
    <definedName name="RGHGSD" localSheetId="15" hidden="1">{"'Sheet1'!$L$16"}</definedName>
    <definedName name="RGHGSD" localSheetId="14" hidden="1">{"'Sheet1'!$L$16"}</definedName>
    <definedName name="RGHGSD" localSheetId="13" hidden="1">{"'Sheet1'!$L$16"}</definedName>
    <definedName name="RGHGSD" hidden="1">{"'Sheet1'!$L$16"}</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CT">#REF!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le">#REF!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onmk">#REF!</definedName>
    <definedName name="tv75nc">#REF!</definedName>
    <definedName name="tv75vl">#REF!</definedName>
    <definedName name="TW">#REF!</definedName>
    <definedName name="ty_le">#REF!</definedName>
    <definedName name="ty_le_BTN">#REF!</definedName>
    <definedName name="Ty_le1">#REF!</definedName>
    <definedName name="upnoc">#REF!</definedName>
    <definedName name="uu">#REF!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t">#REF!</definedName>
    <definedName name="vctb">#REF!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rn.chi._.tiÆt." localSheetId="0" hidden="1">{#N/A,#N/A,FALSE,"Chi ti?t"}</definedName>
    <definedName name="wrn.chi._.tiÆt." localSheetId="1" hidden="1">{#N/A,#N/A,FALSE,"Chi ti?t"}</definedName>
    <definedName name="wrn.chi._.tiÆt." localSheetId="2" hidden="1">{#N/A,#N/A,FALSE,"Chi ti?t"}</definedName>
    <definedName name="wrn.chi._.tiÆt." localSheetId="3" hidden="1">{#N/A,#N/A,FALSE,"Chi ti?t"}</definedName>
    <definedName name="wrn.chi._.tiÆt." localSheetId="4" hidden="1">{#N/A,#N/A,FALSE,"Chi ti?t"}</definedName>
    <definedName name="wrn.chi._.tiÆt." localSheetId="6" hidden="1">{#N/A,#N/A,FALSE,"Chi ti?t"}</definedName>
    <definedName name="wrn.chi._.tiÆt." localSheetId="7" hidden="1">{#N/A,#N/A,FALSE,"Chi ti?t"}</definedName>
    <definedName name="wrn.chi._.tiÆt." localSheetId="8" hidden="1">{#N/A,#N/A,FALSE,"Chi ti?t"}</definedName>
    <definedName name="wrn.chi._.tiÆt." localSheetId="9" hidden="1">{#N/A,#N/A,FALSE,"Chi ti?t"}</definedName>
    <definedName name="wrn.chi._.tiÆt." localSheetId="10" hidden="1">{#N/A,#N/A,FALSE,"Chi ti?t"}</definedName>
    <definedName name="wrn.chi._.tiÆt." localSheetId="12" hidden="1">{#N/A,#N/A,FALSE,"Chi ti?t"}</definedName>
    <definedName name="wrn.chi._.tiÆt." localSheetId="16" hidden="1">{#N/A,#N/A,FALSE,"Chi ti?t"}</definedName>
    <definedName name="wrn.chi._.tiÆt." localSheetId="18" hidden="1">{#N/A,#N/A,FALSE,"Chi ti?t"}</definedName>
    <definedName name="wrn.chi._.tiÆt." localSheetId="15" hidden="1">{#N/A,#N/A,FALSE,"Chi ti?t"}</definedName>
    <definedName name="wrn.chi._.tiÆt." localSheetId="14" hidden="1">{#N/A,#N/A,FALSE,"Chi ti?t"}</definedName>
    <definedName name="wrn.chi._.tiÆt." localSheetId="13" hidden="1">{#N/A,#N/A,FALSE,"Chi ti?t"}</definedName>
    <definedName name="wrn.chi._.tiÆt." hidden="1">{#N/A,#N/A,FALSE,"Chi ti?t"}</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d1.4">#REF!</definedName>
    <definedName name="xlk1.4">#REF!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fullCalcOnLoad="1"/>
</workbook>
</file>

<file path=xl/comments8.xml><?xml version="1.0" encoding="utf-8"?>
<comments xmlns="http://schemas.openxmlformats.org/spreadsheetml/2006/main">
  <authors>
    <author>Admin</author>
  </authors>
  <commentList>
    <comment ref="O32"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<sst xmlns="http://schemas.openxmlformats.org/spreadsheetml/2006/main" count="1482" uniqueCount="768">
  <si>
    <t>Đơn vị: triệu đồng</t>
  </si>
  <si>
    <t>STT</t>
  </si>
  <si>
    <t>NỘI DUNG</t>
  </si>
  <si>
    <t>Bao gồm</t>
  </si>
  <si>
    <t>THỰC HIỆN CẢ NĂM SO (%)</t>
  </si>
  <si>
    <t>NSNN</t>
  </si>
  <si>
    <t>NSĐP</t>
  </si>
  <si>
    <t>DỰ TOÁN</t>
  </si>
  <si>
    <t>CÙNG KỲ NĂM TRƯỚC</t>
  </si>
  <si>
    <t>A</t>
  </si>
  <si>
    <t>B</t>
  </si>
  <si>
    <t>1</t>
  </si>
  <si>
    <t>2</t>
  </si>
  <si>
    <t>5</t>
  </si>
  <si>
    <t>7</t>
  </si>
  <si>
    <t>8</t>
  </si>
  <si>
    <t xml:space="preserve"> TỔNG THU NSNN TRÊN ĐỊA BÀN</t>
  </si>
  <si>
    <t>I</t>
  </si>
  <si>
    <t>Thu nội địa</t>
  </si>
  <si>
    <t>Thu từ khu vực DNNN</t>
  </si>
  <si>
    <t>Thuế thu nhập cá nhân</t>
  </si>
  <si>
    <t>Thuế bảo vệ môi trường</t>
  </si>
  <si>
    <t>Thu phí, lệ phí</t>
  </si>
  <si>
    <t>Các khoản thu về nhà, đất</t>
  </si>
  <si>
    <t>Thuế sử dụng đất nông nghiệp</t>
  </si>
  <si>
    <t>Thuế sử dụng đất phi nông nghiệp</t>
  </si>
  <si>
    <t>Thu tiền cho thuê đất, thuê mặt nước</t>
  </si>
  <si>
    <t>Thu tiền sử dụng đất</t>
  </si>
  <si>
    <t>Thu tiền cho thuê và tiền bán nhà ở thuộc sở hữu nhà nước</t>
  </si>
  <si>
    <t>9</t>
  </si>
  <si>
    <t>10</t>
  </si>
  <si>
    <t>Thu khác ngân sách</t>
  </si>
  <si>
    <t>11</t>
  </si>
  <si>
    <t>12</t>
  </si>
  <si>
    <t>Thu hồi vốn, cổ tức, lợi nhuận được chia NN và lợi nhuận sau thuế còn lại sau khi trích lập các quỹ của DNNN</t>
  </si>
  <si>
    <t>II</t>
  </si>
  <si>
    <t>III</t>
  </si>
  <si>
    <t>Thu viện trợ, huy động đóng góp</t>
  </si>
  <si>
    <t>C</t>
  </si>
  <si>
    <t>D</t>
  </si>
  <si>
    <t>E</t>
  </si>
  <si>
    <t>Lệ phí trước bạ</t>
  </si>
  <si>
    <t>13</t>
  </si>
  <si>
    <t>Thu từ dầu thô</t>
  </si>
  <si>
    <t>Đơn vị: Triệu đồng</t>
  </si>
  <si>
    <t>Nội dung</t>
  </si>
  <si>
    <t>Dự toán năm 2020</t>
  </si>
  <si>
    <t>5=3/1</t>
  </si>
  <si>
    <t>TỔNG NGUỒN THU NSĐP</t>
  </si>
  <si>
    <t>Thu NSĐP được hưởng theo phân cấp</t>
  </si>
  <si>
    <t>-</t>
  </si>
  <si>
    <t>Thu NSĐP hưởng 100%</t>
  </si>
  <si>
    <t>Thu NSĐP hưởng từ các khoản thu phân chia</t>
  </si>
  <si>
    <t xml:space="preserve">Thu bổ sung từ ngân sách cấp trên </t>
  </si>
  <si>
    <t>Thu bổ sung cân đối ngân sách</t>
  </si>
  <si>
    <t>Thu bổ sung có mục tiêu</t>
  </si>
  <si>
    <t>IV</t>
  </si>
  <si>
    <t>Thu kết dư</t>
  </si>
  <si>
    <t>Thu chuyển nguồn từ năm trước chuyển sang</t>
  </si>
  <si>
    <t>V</t>
  </si>
  <si>
    <t>VI</t>
  </si>
  <si>
    <t>VII</t>
  </si>
  <si>
    <t>Thu DN hoàn trả vốn ODA do tỉnh bảo lãnh</t>
  </si>
  <si>
    <t>VIII</t>
  </si>
  <si>
    <t>Thu từ Quỹ DTTC</t>
  </si>
  <si>
    <t>TỔNG CHI NSĐP</t>
  </si>
  <si>
    <t xml:space="preserve">Tổng 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</si>
  <si>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</si>
  <si>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</si>
  <si>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</si>
  <si>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</si>
  <si>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</si>
  <si>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</si>
  <si>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Chi các chương trình mục tiêu quốc gia</t>
  </si>
  <si>
    <t>Chi các chương trình mục tiêu, nhiệm vụ</t>
  </si>
  <si>
    <t>Chi chuyển nguồn sang năm sau</t>
  </si>
  <si>
    <t>Chi tạm ứng</t>
  </si>
  <si>
    <t xml:space="preserve">BỘI CHI NSĐP/BỘI THU NSĐP </t>
  </si>
  <si>
    <t>CHI TRẢ NỢ GỐC CỦA NSĐP</t>
  </si>
  <si>
    <t>Từ nguồn vay để trả nợ gốc</t>
  </si>
  <si>
    <t>Từ nguồn bội thu, tăng thu, tiết kiệm chi, kết dư ngân sách cấp tỉnh</t>
  </si>
  <si>
    <t xml:space="preserve">TỔNG MỨC VAY CỦA NSĐP </t>
  </si>
  <si>
    <t>Vay để bù đắp bội chi</t>
  </si>
  <si>
    <t>Vay để trả nợ gốc</t>
  </si>
  <si>
    <t>So sánh (%)</t>
  </si>
  <si>
    <t>NGÂN SÁCH CẤP TỈNH</t>
  </si>
  <si>
    <t>Nguồn thu ngân sách</t>
  </si>
  <si>
    <t>Thu ngân sách được hưởng theo phân cấp</t>
  </si>
  <si>
    <t>Thu bổ sung từ ngân sách cấp trên</t>
  </si>
  <si>
    <t>Chi ngân sách</t>
  </si>
  <si>
    <t>Chi thuộc nhiệm vụ của ngân sách cấp tỉnh</t>
  </si>
  <si>
    <t>Chi bổ sung cho ngân sách cấp dưới</t>
  </si>
  <si>
    <t>Chi bổ sung cân đối ngân sách</t>
  </si>
  <si>
    <t>Chi bổ sung có mục tiêu</t>
  </si>
  <si>
    <t>Bội chi NSĐP/Bội thu NSĐP</t>
  </si>
  <si>
    <t>NGÂN SÁCH HUYỆN, XÃ</t>
  </si>
  <si>
    <t>Chi thuộc nhiệm vụ của ngân sách huyện</t>
  </si>
  <si>
    <t>S</t>
  </si>
  <si>
    <t>T</t>
  </si>
  <si>
    <t>Tổng thu</t>
  </si>
  <si>
    <t xml:space="preserve">Thu </t>
  </si>
  <si>
    <t>Thu</t>
  </si>
  <si>
    <t>NSTW</t>
  </si>
  <si>
    <t>6=4/2</t>
  </si>
  <si>
    <t>TỔNG THU NSNN</t>
  </si>
  <si>
    <t xml:space="preserve">Thu từ khu vực DNNN do trung ương quản lý </t>
  </si>
  <si>
    <t>Thuế thu nhập doanh nghiệp</t>
  </si>
  <si>
    <t>Thuế giá trị gia tăng</t>
  </si>
  <si>
    <t>Thuế tài nguyên</t>
  </si>
  <si>
    <t>Thuế tiêu thụ đặc biệt</t>
  </si>
  <si>
    <t>- Thu khác</t>
  </si>
  <si>
    <t xml:space="preserve">Thu từ khu vực DNNN do địa phương quản lý </t>
  </si>
  <si>
    <t>Thu khác</t>
  </si>
  <si>
    <t xml:space="preserve">Trong đó: Tiêu thụ đặc biệt của hàng hóa nhập khẩu </t>
  </si>
  <si>
    <t>Tiền thuê  mặt đất, mặt nước</t>
  </si>
  <si>
    <t xml:space="preserve">Thu từ khu vực kinh tế ngoài quốc doanh </t>
  </si>
  <si>
    <t xml:space="preserve">Thuế thu nhập doanh nghiệp </t>
  </si>
  <si>
    <t xml:space="preserve">Thu phí, lệ phí </t>
  </si>
  <si>
    <t>Tiền cho thuê đất, thuê mặt nước</t>
  </si>
  <si>
    <t>Tiền cho thuê và tiền bán nhà ở thuộc sở hữu nhà nước</t>
  </si>
  <si>
    <t>Thu từ hoạt động xổ số kiến thiết</t>
  </si>
  <si>
    <t>Thu tiền cấp quyền khai thác khoáng sản</t>
  </si>
  <si>
    <t>Thu từ quỹ đất công ích, hoa lợi công sản khác</t>
  </si>
  <si>
    <t xml:space="preserve">Thu hồi vốn, thu cổ tức </t>
  </si>
  <si>
    <t xml:space="preserve">Lợi nhuận được chia của Nhà nước và lợi nhuận sau thuế còn lại sau khi trích lập các quỹ
 của doanh nghiệp nhà nước </t>
  </si>
  <si>
    <t>Thu từ hoạt động xuất, nhập khẩu</t>
  </si>
  <si>
    <t>4=2/1</t>
  </si>
  <si>
    <t>CHI CÂN ĐỐI NSĐP</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</si>
  <si>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</si>
  <si>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</si>
  <si>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</si>
  <si>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</si>
  <si>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</si>
  <si>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</si>
  <si>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Trong đó:</t>
  </si>
  <si>
    <t>CHI CÁC CHƯƠNG TRÌNH MỤC TIÊU</t>
  </si>
  <si>
    <t xml:space="preserve">Chi các chương trình mục tiêu, nhiệm vụ </t>
  </si>
  <si>
    <t>CHI CHUYỂN NGUỒN SANG NĂM SAU</t>
  </si>
  <si>
    <t>TỔNG CHI NGÂN SÁCH CẤP TỈNH</t>
  </si>
  <si>
    <t>CHI BỔ SUNG CÂN ĐỐI CHO NGÂN SÁCH CẤP DƯỚI</t>
  </si>
  <si>
    <t>CHI NGÂN SÁCH CẤP TỈNH  THEO LĨNH VỰC</t>
  </si>
  <si>
    <t>Chi đầu tư phát triển</t>
  </si>
  <si>
    <t>Chi đầu tư cho các dự án</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</si>
  <si>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</si>
  <si>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</si>
  <si>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</si>
  <si>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</si>
  <si>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</si>
  <si>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</si>
  <si>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</si>
  <si>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 xml:space="preserve">Chi hoạt động của cơ quan quản lý nhà nước, đảng, đoàn thể </t>
  </si>
  <si>
    <t>Chi bảo đảm xã hội</t>
  </si>
  <si>
    <t>Chi đầu tư khác</t>
  </si>
  <si>
    <t>Chi đầu tư từ nguồn xổ số kiến thiết</t>
  </si>
  <si>
    <t>Chi bảo vệ môi trường và Kiến thiết thị chính</t>
  </si>
  <si>
    <t>Chi hoạt động của cơ quan quản lý nhà nước, đảng, đoàn thể</t>
  </si>
  <si>
    <t>Chi khác ngân sách</t>
  </si>
  <si>
    <t>Chi trả nợ lãi các khoản do chính quyền địa phương vay</t>
  </si>
  <si>
    <t>BỘI CHI NSĐP/BỘI THU NSĐP</t>
  </si>
  <si>
    <t>Tên đơn vị</t>
  </si>
  <si>
    <t>Tổng số</t>
  </si>
  <si>
    <t>Trong đó</t>
  </si>
  <si>
    <t>Chi giao thông</t>
  </si>
  <si>
    <t>Chi nông nghiệp, lâm nghiệp, thủy lợi, thủy sản</t>
  </si>
  <si>
    <t>TỔNG SỐ</t>
  </si>
  <si>
    <t>Chuẩn bị đầu tư</t>
  </si>
  <si>
    <t>Phân bổ chi tiết sau</t>
  </si>
  <si>
    <t>Sở Giao thông vận tải</t>
  </si>
  <si>
    <t>Ban Quản lý dự án đầu tư xây dựng tỉnh Hải Dương</t>
  </si>
  <si>
    <t>UBND thành phố Hải Dương</t>
  </si>
  <si>
    <t>UBND thành phố Chí Linh</t>
  </si>
  <si>
    <t>Trường Chính trị tỉnh</t>
  </si>
  <si>
    <t>UBND huyện Cẩm Giàng</t>
  </si>
  <si>
    <t>Trường THPT Hà Đông, huyện Thanh Hà</t>
  </si>
  <si>
    <t>Trường Đại học Hải Dương</t>
  </si>
  <si>
    <t>Sở Giáo dục và Đào tạo</t>
  </si>
  <si>
    <t>Trường TPHT Mạc Đĩnh Chi, huyện Nam Sách</t>
  </si>
  <si>
    <t>Trường Cao đẳng Hải Dương</t>
  </si>
  <si>
    <t>Văn phòng UBND tỉnh</t>
  </si>
  <si>
    <t>Sở Thông tin và Truyền thông</t>
  </si>
  <si>
    <t>Văn phòng Tỉnh ủy</t>
  </si>
  <si>
    <t>Sở Kế hoạch và Đầu tư</t>
  </si>
  <si>
    <t>Trung tâm Y tế huyện Thanh Miện</t>
  </si>
  <si>
    <t>Bệnh viện Lao và Bệnh phổi Hải Dương</t>
  </si>
  <si>
    <t>Trung tâm Y tế huyện Tứ Kỳ</t>
  </si>
  <si>
    <t>Bệnh viện Đa khoa tỉnh</t>
  </si>
  <si>
    <t>UBND huyện Thanh Hà</t>
  </si>
  <si>
    <t>UBND huyện Thanh Miện</t>
  </si>
  <si>
    <t>TÊN SỞ, BAN, NGÀNH</t>
  </si>
  <si>
    <t xml:space="preserve"> Chi giáo dục - đào tạo và dạy nghề</t>
  </si>
  <si>
    <t xml:space="preserve"> Chi khoa học và công nghệ</t>
  </si>
  <si>
    <t>Chi thường xuyên khác</t>
  </si>
  <si>
    <t>TỔNG CỘNG</t>
  </si>
  <si>
    <t>SỞ GIAO THÔNG VÂN TẢI</t>
  </si>
  <si>
    <t>BAN CHỈ HUY PHÒNG CHỐNG THIÊN TAI &amp; TKCN</t>
  </si>
  <si>
    <t>VĂN PHÒNG ĐIỀU PHỐI NÔNG THÔN MỚI</t>
  </si>
  <si>
    <t>SỞ TÀI NGUYÊN VÀ MÔI TRƯỜNG</t>
  </si>
  <si>
    <t>SỞ XÂY DỰNG</t>
  </si>
  <si>
    <t>SỞ CÔNG THƯƠNG</t>
  </si>
  <si>
    <t>SỞ TƯ PHÁP</t>
  </si>
  <si>
    <t>SỞ KẾ HOẠCH ĐẦU TƯ</t>
  </si>
  <si>
    <t>VĂN PHÒNG UBND TỈNH</t>
  </si>
  <si>
    <t>SỞ THÔNG TIN TRUYỀN THÔNG</t>
  </si>
  <si>
    <t>SỞ GIÁO DỤC ĐÀO TẠO</t>
  </si>
  <si>
    <t>TRƯỜNG CAO ĐẲNG HẢI DƯƠNG</t>
  </si>
  <si>
    <t>TRƯỜNG ĐẠI HỌC HẢI DƯƠNG</t>
  </si>
  <si>
    <t>TRƯỜNG CAO ĐẲNG DẠY NGHỀ</t>
  </si>
  <si>
    <t>TRƯỜNG CHÍNH TRỊ</t>
  </si>
  <si>
    <t>SỞ TÀI CHÍNH</t>
  </si>
  <si>
    <t>SỞ Y TẾ</t>
  </si>
  <si>
    <t>TRƯỜNG CAO ĐĂNG Y TẾ</t>
  </si>
  <si>
    <t>SỞ VĂN HOÁ THỂ THAO DU LỊCH</t>
  </si>
  <si>
    <t>ĐÀI PHÁT THANH TRUYỀN HÌNH TỈNH</t>
  </si>
  <si>
    <t>SỞ LAO ĐỘNG THƯƠNG BINH VÀ XH</t>
  </si>
  <si>
    <t>SỞ KHOA HỌC VÀ CÔNG NGHỆ</t>
  </si>
  <si>
    <t>VĂN PHÒNG HỘI ĐỒNG NHÂN DÂN TỈNH</t>
  </si>
  <si>
    <t>THANH TRA TỈNH</t>
  </si>
  <si>
    <t>SỞ NỘI VỤ</t>
  </si>
  <si>
    <t>LIÊN MINH HỢP TÁC XÃ TỈNH HẢI DƯƠNG</t>
  </si>
  <si>
    <t>BAN QUẢN LÝ CÁC KHU CÔNG NGHIỆP</t>
  </si>
  <si>
    <t>VĂN PHÒNG TỈNH UỶ</t>
  </si>
  <si>
    <t xml:space="preserve"> ĐOÀN THANH NIÊN CSHCM</t>
  </si>
  <si>
    <t>HỘI NÔNG DÂN</t>
  </si>
  <si>
    <t>TỈNH HỘI PHỤ NỮ</t>
  </si>
  <si>
    <t>ỦY BAN MẶT TRẬN TỔ QUỐC</t>
  </si>
  <si>
    <t>HỘI CỰU CHIẾN BINH</t>
  </si>
  <si>
    <t>HỘI ĐÔNG Y</t>
  </si>
  <si>
    <t>BAN ĐẠI DIỆN HỘI NGƯỜI CAO TUỔI</t>
  </si>
  <si>
    <t>HỘI NHÀ BÁO</t>
  </si>
  <si>
    <t>HỘI CHỮ THẬP ĐỎ</t>
  </si>
  <si>
    <t>HỘI KHUYẾN HỌC</t>
  </si>
  <si>
    <t>HỘI VĂN HỌC NGHỆ THUẬT</t>
  </si>
  <si>
    <t>LIÊN HIỆP CÁC HỘI KHOA HỌC KỸ THUẬT</t>
  </si>
  <si>
    <t>TRUNG TÂM HỢP TÁC HỮU NGHỊ</t>
  </si>
  <si>
    <t>LIÊN HIỆP CÁC TỔ CHỨC HỮU NGHỊ</t>
  </si>
  <si>
    <t>HỘI CỰU THANH NIÊN XUNG PHONG</t>
  </si>
  <si>
    <t>HỘI LUẬT GIA</t>
  </si>
  <si>
    <t>HỘI BẢO TRỢ NGƯỜI TÀN TẬT VÀ TRẺ EM MỒ CÔI</t>
  </si>
  <si>
    <t>HỘI NẠN NHÂN CHẤT ĐỘC DA CAM-DIOXIN</t>
  </si>
  <si>
    <t>HỘI NGƯỜI MÙ</t>
  </si>
  <si>
    <t>VP ĐOÀN ĐẠI BIỂU QUỐC HỘI</t>
  </si>
  <si>
    <t>Tòa án tỉnh Hải Dương</t>
  </si>
  <si>
    <t>Cục thống kê tỉnh Hải Dương</t>
  </si>
  <si>
    <t>Cục thuế tỉnh Hải Dương</t>
  </si>
  <si>
    <t>Kho bạc Nhà nước tỉnh Hải Dương</t>
  </si>
  <si>
    <t>Viện Kiểm sát tỉnh Hải Dương</t>
  </si>
  <si>
    <t>Chi cục thi hành án tỉnh Hải Dương</t>
  </si>
  <si>
    <t>TÊN HUYỆN, TP, TX</t>
  </si>
  <si>
    <t>Chi tiết theo sắc thuế</t>
  </si>
  <si>
    <t>Tiền thuê đất</t>
  </si>
  <si>
    <t>Tiền sử dụng đất</t>
  </si>
  <si>
    <t>Thu phí lệ phí do huyện thu</t>
  </si>
  <si>
    <t>Thu cấp quyền thai thác khoáng sản</t>
  </si>
  <si>
    <t>Lệ phí môn bài</t>
  </si>
  <si>
    <t>HẢI DƯƠNG</t>
  </si>
  <si>
    <t>CHÍ LINH</t>
  </si>
  <si>
    <t>KIM THÀNH</t>
  </si>
  <si>
    <t>KINH MÔN</t>
  </si>
  <si>
    <t>NAM SÁCH</t>
  </si>
  <si>
    <t>THANH HÀ</t>
  </si>
  <si>
    <t>CẨM GIÀNG</t>
  </si>
  <si>
    <t>BÌNH GIANG</t>
  </si>
  <si>
    <t>TỨ KỲ</t>
  </si>
  <si>
    <t>GIA LỘC</t>
  </si>
  <si>
    <t>NINH GIANG</t>
  </si>
  <si>
    <t>THANH MIỆN</t>
  </si>
  <si>
    <t>SỐ TT</t>
  </si>
  <si>
    <t>TÊN ĐƠN VỊ</t>
  </si>
  <si>
    <t>BỔ SUNG VỐN ĐẦU TƯ ĐỂ THỰC HIỆN CÁC CHƯƠNG TRÌNH MỤC TIÊU, NHIỆM VỤ</t>
  </si>
  <si>
    <t>BỔ SUNG MỤC TIÊU VỐN SỰ NGHIỆP ĐỂ THỰC HIỆN CHẾ ĐỘ, CHÍNH SÁCH, NHIỆM VỤ</t>
  </si>
  <si>
    <t>BỔ SUNG THỰC HIỆN CÁC CHƯƠNG TRÌNH MỤC TIÊU QUỐC GIA</t>
  </si>
  <si>
    <t>1=2+3+4</t>
  </si>
  <si>
    <t>ĐƠN VỊ</t>
  </si>
  <si>
    <t>Tổng thu NSNN trên địa bàn</t>
  </si>
  <si>
    <t>Hải Dương</t>
  </si>
  <si>
    <t>Chí Linh</t>
  </si>
  <si>
    <t>Kim Thành</t>
  </si>
  <si>
    <t>Kinh Môn</t>
  </si>
  <si>
    <t>Nam Sách</t>
  </si>
  <si>
    <t>Thanh Hà</t>
  </si>
  <si>
    <t>Cẩm Giàng</t>
  </si>
  <si>
    <t>Bình Giang</t>
  </si>
  <si>
    <t>Tứ Kỳ</t>
  </si>
  <si>
    <t>Gia Lộc</t>
  </si>
  <si>
    <t>Ninh Giang</t>
  </si>
  <si>
    <t>Thanh Miện</t>
  </si>
  <si>
    <t>Danh mục dự án</t>
  </si>
  <si>
    <t>Địa điểm xây dựng</t>
  </si>
  <si>
    <t>Thời gian khởi công - hoàn thành</t>
  </si>
  <si>
    <t>Quyết định đầu tư</t>
  </si>
  <si>
    <t xml:space="preserve">Số Quyết định, ngày tháng, năm </t>
  </si>
  <si>
    <t>Tổng mức đầu tư được duyệt</t>
  </si>
  <si>
    <t>Chia theo nguồn vốn</t>
  </si>
  <si>
    <t>Ngoài nước</t>
  </si>
  <si>
    <t>Vốn khác</t>
  </si>
  <si>
    <t xml:space="preserve">CHUẨN BỊ ĐẦU TƯ </t>
  </si>
  <si>
    <t>THỰC HIỆN DỰ ÁN</t>
  </si>
  <si>
    <t>Xây dựng tuyến kết nối đường tỉnh 396 (huyện Thanh Miện, tỉnh Hải Dương) với đường huyện 80 (huyện Phù Cừ, tỉnh Hưng Yên)</t>
  </si>
  <si>
    <t>2018-2019</t>
  </si>
  <si>
    <t>3801; 12/10/2018</t>
  </si>
  <si>
    <t>Đường trục Bắc-Nam, tỉnh Hải Dương đoạn tuyến phía Nam, từ nút giao đường ô tô cao tốc Hà Nội Hải Phòng đến cầu Hiệp (giai đoạn 1)</t>
  </si>
  <si>
    <t>Huyện Gia Lộc và Ninh Giang</t>
  </si>
  <si>
    <t>2014-2020</t>
  </si>
  <si>
    <t>1004; 29/3/2017</t>
  </si>
  <si>
    <t>KC: 2012</t>
  </si>
  <si>
    <t>Cải tạo, nâng cấp đường 389B (Km0 - Km12) đoạn từ cầu An Lưu 2 đến đường 389, huyện Kinh Môn</t>
  </si>
  <si>
    <t>2018-2020</t>
  </si>
  <si>
    <t>3325; 31/10/2017</t>
  </si>
  <si>
    <t>Cầu Mây - Đường tỉnh 389</t>
  </si>
  <si>
    <t>Kinh Môn và Kim Thành</t>
  </si>
  <si>
    <t>1088; 3/4/2019</t>
  </si>
  <si>
    <t>Xây dựng đoạn tuyến đường từ cầu Triều đến đường tỉnh 389</t>
  </si>
  <si>
    <t>2019-2021</t>
  </si>
  <si>
    <t xml:space="preserve">3811; 30/10/2019 </t>
  </si>
  <si>
    <t>Xây dựng tuyến đường kết nối Quốc lộ 38 với đường huyện 31, tỉnh Hưng Yên (đoạn thuộc huyện Cẩm Giàng, tỉnh Hải Dương)</t>
  </si>
  <si>
    <t xml:space="preserve">3810; 30/10/2019 </t>
  </si>
  <si>
    <t>Xây dựng tuyến đường kết nối đường tỉnh 398B (tỉnh Hải Dương) với đường tỉnh 345 (tỉnh Quảng Ninh), thị xã Chí Linh, tỉnh Hải Dương</t>
  </si>
  <si>
    <t>2239; 03/7/2019</t>
  </si>
  <si>
    <t>Xây dựng một số đoạn tuyến thuộc đường gom phía Bắc Quốc lộ 5 đoạn đi qua thành phố Hải Dương (từ K51+035-K54+205)</t>
  </si>
  <si>
    <t>TPHD</t>
  </si>
  <si>
    <t>2019-2020</t>
  </si>
  <si>
    <t>957; 27/3/2018</t>
  </si>
  <si>
    <t>3813; 30/10/2019</t>
  </si>
  <si>
    <t>Nâng cấp các tuyến đê tả sông Mía, hữu sông Văn Úc, huyện Thanh Hà</t>
  </si>
  <si>
    <t>2015-2019</t>
  </si>
  <si>
    <t>Xây dựng trạm bơm Đò Hàn, thành phố Hải Dương</t>
  </si>
  <si>
    <t>Nâng cấp tuyến đê tả sông Kinh Môn (K0+00 đến K3+300), huyện Kinh Môn</t>
  </si>
  <si>
    <t>KC: 2011</t>
  </si>
  <si>
    <t>1161; 04/5/2011</t>
  </si>
  <si>
    <t>Tu bổ bờ kênh trục Bắc Hưng Hải; nạo vét kênh dẫn và cải tạo, nâng cấp một số trạm bơm trên địa bàn tỉnh Hải Dương giai đoạn 2016-2020</t>
  </si>
  <si>
    <t>Các huyện và TX Chí Linh</t>
  </si>
  <si>
    <t>836; 31/3/2016</t>
  </si>
  <si>
    <t>Nâng cấp tuyến đê hữu Kinh Thầy, hữu Lai Vu, thuộc địa bàn huyện Nam Sách và TPHD</t>
  </si>
  <si>
    <t>Nam Sách và TPHD</t>
  </si>
  <si>
    <t>3255; 24/10/2017</t>
  </si>
  <si>
    <t xml:space="preserve">Tiểu dự án: Sửa chữa và nâng cao an toàn đập tỉnh Hải Dương </t>
  </si>
  <si>
    <t>2018-2022</t>
  </si>
  <si>
    <t>Chống ngập úng và nuôi trồng thủy sản khu vực Hưng Đạo, thị xã Chí Linh</t>
  </si>
  <si>
    <t>4400; 27/10/2016</t>
  </si>
  <si>
    <t>Xây dựng nhà lớp học 3 tầng 12 phòng, Trường THPT Hà Đông, huyện Thanh Hà</t>
  </si>
  <si>
    <t>2017-2019</t>
  </si>
  <si>
    <t>2700; 05/10/2016</t>
  </si>
  <si>
    <t>Nhà lớp học bộ môn 3 tầng 9 phòng Trường TPHT Mạc Đĩnh Chi, huyện Nam Sách</t>
  </si>
  <si>
    <t>2160; 24/7/2017</t>
  </si>
  <si>
    <t>Xây dựng Trường Đại học Hải Dương</t>
  </si>
  <si>
    <t>1972, 02/8/2010; 996, 15/4/2011; 1985, 08/7/2011; 3196, 17/12/2014</t>
  </si>
  <si>
    <t>Xây dựng nhà lớp học của Trường THPT Kinh Môn</t>
  </si>
  <si>
    <t>3999; 29/10/2018</t>
  </si>
  <si>
    <t>3129; 31/10/2016</t>
  </si>
  <si>
    <t>Nhà giảng đường, thực hành của Trường Cao đẳng Hải Dương</t>
  </si>
  <si>
    <t>3170; 17/10/2017</t>
  </si>
  <si>
    <t>Nhà lớp học của Trường THPT Hồng Quang, TPHD</t>
  </si>
  <si>
    <t>3826; 15/10/2018</t>
  </si>
  <si>
    <t>Ứng dụng công nghệ thông tin trong hoạt động của các cơ quan Đảng tỉnh Hải Dương, giai đoạn 2016-2020</t>
  </si>
  <si>
    <t>Tỉnh HD</t>
  </si>
  <si>
    <t>3126a; 31/10/2016</t>
  </si>
  <si>
    <t>Xây dựng hệ thống trục tích hợp kết nối liên thông các hệ thống thông tin và ứng dụng quản lý, cung cấp dịch vụ công trực tuyến tỉnh Hải Dương</t>
  </si>
  <si>
    <t>Nhà khoa khám bệnh cận lâm sàng, hồi sức cấp cứu, phòng mổ và khoa nhi của Bệnh viện Đa khoa huyện Tứ Kỳ</t>
  </si>
  <si>
    <t>3069; 28/10/2016</t>
  </si>
  <si>
    <t>3486; 14/11/2017</t>
  </si>
  <si>
    <t>Nhà khám bệnh và các khoa cận lâm sàng của Bệnh viện Lao và Bệnh phổi Hải Dương</t>
  </si>
  <si>
    <t>3070; 09/10/2017</t>
  </si>
  <si>
    <t>Đầu tư xây dựng khối nhà Khám, hành chính, nghiệp vụ kỹ thuật và nội trú của Bệnh viện Phụ sản Hải Dương</t>
  </si>
  <si>
    <t>Xây dựng nhà hồi sức cấp cứu, khoa dược - Bệnh viện Đa khoa huyện Thanh Miện</t>
  </si>
  <si>
    <t>2020-2021</t>
  </si>
  <si>
    <t>2568; 21/8/2017</t>
  </si>
  <si>
    <t>Sở Lao động, Thương binh và Xã hội</t>
  </si>
  <si>
    <t>Hạ tầng du lịch sinh thái sông Hương, huyện Thanh Hà</t>
  </si>
  <si>
    <t>3311; 30/10/2017</t>
  </si>
  <si>
    <t>Xây dựng hạ tầng kỹ thuật khu du lịch và bảo tồn sinh thái Đảo Cò, xã Chi Lăng Nam, huyện Thanh Miện</t>
  </si>
  <si>
    <t>2017-2021</t>
  </si>
  <si>
    <t>3204; 07/11/2016</t>
  </si>
  <si>
    <t>Đường hạ tầng du lịch vào chùa Huyền Thiên, Chí Linh</t>
  </si>
  <si>
    <t>3849; 17/10/2018</t>
  </si>
  <si>
    <t>Quản lý nhà nước</t>
  </si>
  <si>
    <t>Cải tạo, sửa chữa nhà làm việc 5 tầng UBND tỉnh Hải Dương</t>
  </si>
  <si>
    <t>121; 15/01/2018</t>
  </si>
  <si>
    <t>Trung tâm văn hóa xứ Đông</t>
  </si>
  <si>
    <t>1200; 17/4/2018</t>
  </si>
  <si>
    <t>X</t>
  </si>
  <si>
    <t>DỰ TOÁN CHI NGÂN SÁCH CẤP TỈNH CHO TỪNG CƠ QUAN, TỔ CHỨC NĂM 2019</t>
  </si>
  <si>
    <t xml:space="preserve">TỔNG SỐ </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</si>
  <si>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</si>
  <si>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</si>
  <si>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</si>
  <si>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</si>
  <si>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</si>
  <si>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</si>
  <si>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</si>
  <si>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</si>
  <si>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CHI ĐẦU TƯ PHÁT TRIỂN</t>
  </si>
  <si>
    <t>CHI THƯỜNG XUYÊN</t>
  </si>
  <si>
    <t>CÁC CƠ QUAN, TỔ CHỨC</t>
  </si>
  <si>
    <t>Sở Xây dựng</t>
  </si>
  <si>
    <t>Sở Công thương</t>
  </si>
  <si>
    <t>Sở Tư pháp</t>
  </si>
  <si>
    <t>Sở Tài chính</t>
  </si>
  <si>
    <t>Sở Y tế</t>
  </si>
  <si>
    <t>Sở Văn hóa thể thao du lịch</t>
  </si>
  <si>
    <t>Sở Nội vụ</t>
  </si>
  <si>
    <t>Đoàn thanh niên CSHCM</t>
  </si>
  <si>
    <t>Hội nhà báo</t>
  </si>
  <si>
    <t>Hội khuyến học</t>
  </si>
  <si>
    <t>Hội Văn học nghệ thuật</t>
  </si>
  <si>
    <t>Hội người mù</t>
  </si>
  <si>
    <t xml:space="preserve">CHI BỔ SUNG CÓ MỤC TIÊU CHO NGÂN SÁCH HUYỆN </t>
  </si>
  <si>
    <t>Sở Nông nghiệp và phát triển nông thôn</t>
  </si>
  <si>
    <t>Ban chỉ huy phòng chống thiên thai và TKCN</t>
  </si>
  <si>
    <t>Văn phòng điều phối nông thôn</t>
  </si>
  <si>
    <t>Sở Tài nguyên môi trường</t>
  </si>
  <si>
    <t>Sở Kế hoach và Đầu tư</t>
  </si>
  <si>
    <t>Trung tâm hành chính công</t>
  </si>
  <si>
    <t>Trường Cao đẳng dạy nghề</t>
  </si>
  <si>
    <t>Trường Cao đẳng Y tế</t>
  </si>
  <si>
    <t>Đài phát thanh truyền hình</t>
  </si>
  <si>
    <t>Sở Khoa học công nghệ</t>
  </si>
  <si>
    <t>Văn phòng HĐND tỉnh</t>
  </si>
  <si>
    <t>Thanh tra tính</t>
  </si>
  <si>
    <t>Liên minh hợp tác xã</t>
  </si>
  <si>
    <t>Ban quản lý các Khu công nghiệp</t>
  </si>
  <si>
    <t>Hội Nông dân</t>
  </si>
  <si>
    <t>Tỉnh Hội phụ nữ</t>
  </si>
  <si>
    <t>Ủy ban mặt trận Tổ quốc</t>
  </si>
  <si>
    <t>Hội cựu chiến binh</t>
  </si>
  <si>
    <t>Hội Đông Y</t>
  </si>
  <si>
    <t>Ban Đại diện hội người cao tuổi</t>
  </si>
  <si>
    <t>Hội chữ thập đỏ</t>
  </si>
  <si>
    <t>Liên hiệp hội khoa học kỹ thuật</t>
  </si>
  <si>
    <t>Trung tâm hợp tác hữu nghị</t>
  </si>
  <si>
    <t>Liên hiệp các tổ chức hữu nghị</t>
  </si>
  <si>
    <t>Hội Cựu thanh niên xung phong</t>
  </si>
  <si>
    <t>Hội Luật Gia</t>
  </si>
  <si>
    <t>Hội bảo trợ trẻ em tàn tật và người mồ côi</t>
  </si>
  <si>
    <t>Hội nạn nhân chất độc da cam - Dioxin</t>
  </si>
  <si>
    <t>Văn phòng Đoàn đại biểu quốc hội</t>
  </si>
  <si>
    <t>Chương trình mục tiêu quốc gia nông thôn mới</t>
  </si>
  <si>
    <t>Chương trình mục tiêu quốc gia …</t>
  </si>
  <si>
    <t>Đầu tư phát triển</t>
  </si>
  <si>
    <t>Kinh phí sự nghiệp</t>
  </si>
  <si>
    <t>Vốn trong nước</t>
  </si>
  <si>
    <t>Vốn ngoài nước</t>
  </si>
  <si>
    <t>1=2+3</t>
  </si>
  <si>
    <t>2=5</t>
  </si>
  <si>
    <t>3=8</t>
  </si>
  <si>
    <t>4=5+8</t>
  </si>
  <si>
    <t>5=6+7</t>
  </si>
  <si>
    <t>8=9+10</t>
  </si>
  <si>
    <t>11=12+15</t>
  </si>
  <si>
    <t>12=13+14</t>
  </si>
  <si>
    <t>15=16+17</t>
  </si>
  <si>
    <t xml:space="preserve">DỰ TOÁN NĂM </t>
  </si>
  <si>
    <t>ƯỚC THỰC HIỆN 
 NĂM</t>
  </si>
  <si>
    <t>THU NSĐP ĐƯỢC HƯỞNG THEO PHÂN CẤP</t>
  </si>
  <si>
    <t xml:space="preserve"> TỔNG SỐ CHI NSĐP (A+B)</t>
  </si>
  <si>
    <t>4</t>
  </si>
  <si>
    <t>3</t>
  </si>
  <si>
    <t>Chi sự nghiệp y tế, dân số và gia đình</t>
  </si>
  <si>
    <t>6</t>
  </si>
  <si>
    <t>Chi sự nghiệp phát thanh, truyền hình</t>
  </si>
  <si>
    <t>Chi sự nghiệp môi trường và KTTC</t>
  </si>
  <si>
    <t>Chi sự nghiệp kinh tế</t>
  </si>
  <si>
    <t>Chi quản lý nhà nước, đảng, đoàn thể</t>
  </si>
  <si>
    <t>Chi đảm bảo xã hội</t>
  </si>
  <si>
    <t>Chi từ nguồn bổ sung có mục tiêu từ ngân sách trung ương cho ngân sách địa phương</t>
  </si>
  <si>
    <t>Chương trình mục tiêu quốc gia</t>
  </si>
  <si>
    <t>Cho các chương trình dự án quan trọng vốn đầu tư</t>
  </si>
  <si>
    <t>Cho các nhiệm vụ, chính sách KP thường xuyên</t>
  </si>
  <si>
    <t>CHI NGÂN SÁCH ĐỊA PHƯƠNG</t>
  </si>
  <si>
    <t>DỰ TOÁN NĂM</t>
  </si>
  <si>
    <t>Chi sự nghiệp văn hóa thông tin</t>
  </si>
  <si>
    <t>Chi sự nghiệp thể dục thể thao</t>
  </si>
  <si>
    <t xml:space="preserve"> Các khoản thu NSĐP được hưởng 100%</t>
  </si>
  <si>
    <t xml:space="preserve">Nội dung </t>
  </si>
  <si>
    <t>TỔNG NGUỒN THU NSNN TRÊN ĐỊA BÀN</t>
  </si>
  <si>
    <t>Thu Cân đối NS</t>
  </si>
  <si>
    <t>Thu viện trợ huy động đóng góp</t>
  </si>
  <si>
    <t>Chi từ nguồn bổ sung có mục tiêu từ NSTW cho NSĐP</t>
  </si>
  <si>
    <t>Dự toán</t>
  </si>
  <si>
    <t>Cùng kì năm trước</t>
  </si>
  <si>
    <t>Biểu số 59/CK-NSNN</t>
  </si>
  <si>
    <t>Biểu số 33/CK-NSNN</t>
  </si>
  <si>
    <t>Biểu số 34/CK-NSNN</t>
  </si>
  <si>
    <t>Ngân sách địa phương</t>
  </si>
  <si>
    <t xml:space="preserve">Ngân sách cấp tỉnh </t>
  </si>
  <si>
    <t>Ngân sách cấp huyện</t>
  </si>
  <si>
    <t>Ngân sách xã</t>
  </si>
  <si>
    <t>Biểu số 36/CK-NSNN</t>
  </si>
  <si>
    <t>Biểu số 35/CK-NSNN</t>
  </si>
  <si>
    <t>Biểu số 37/CK-NSNN</t>
  </si>
  <si>
    <t>1.1</t>
  </si>
  <si>
    <t>1.2</t>
  </si>
  <si>
    <t>1.3</t>
  </si>
  <si>
    <t>1.4</t>
  </si>
  <si>
    <t>1.5</t>
  </si>
  <si>
    <t>1.6</t>
  </si>
  <si>
    <t>1.7</t>
  </si>
  <si>
    <t>1.8</t>
  </si>
  <si>
    <t>1.9</t>
  </si>
  <si>
    <t>1.10</t>
  </si>
  <si>
    <t>1.11</t>
  </si>
  <si>
    <t>Biểu số 39/CK-NSNN</t>
  </si>
  <si>
    <t>Biểu số 38/CK-NSNN</t>
  </si>
  <si>
    <t>Biểu số 40/CK-NSNN</t>
  </si>
  <si>
    <t xml:space="preserve">                                                                    DỰ TOÁN CHI THƯỜNG XUYÊN CỦA NGÂN SÁCH CẤP TỈNH                                                         </t>
  </si>
  <si>
    <t>Biểu số 41/CK-NSNN</t>
  </si>
  <si>
    <t>Biểu số 42/CK-NSNN</t>
  </si>
  <si>
    <t>Số bổ sung thực hiện điều chỉnh tiền lương</t>
  </si>
  <si>
    <t>Số bổ sung cân đối từ NS cấp tỉnh</t>
  </si>
  <si>
    <t>Biểu số 43/CK-NSNN</t>
  </si>
  <si>
    <t>Biểu số 44/CK-NSNN</t>
  </si>
  <si>
    <t>Biểu số 45/CK-NSNN</t>
  </si>
  <si>
    <t>Biểu số 60/CK-NSNN</t>
  </si>
  <si>
    <t>TÒA ÁN TỈNH</t>
  </si>
  <si>
    <t>CỤC THỐNG KÊ TỈNH</t>
  </si>
  <si>
    <t xml:space="preserve">CỤC THUẾ TỈNH </t>
  </si>
  <si>
    <t>KHO BẠC NHÀ NƯỚC TỈNH</t>
  </si>
  <si>
    <t>VIỆN KIỂM SÁT TỈNH</t>
  </si>
  <si>
    <t>CHI CỤC THI HÀNH ÁN TỈNH</t>
  </si>
  <si>
    <t xml:space="preserve">TỶ LỆ PHẦN TRĂM (%) PHÂN CHIA CÁC KHOẢN THU </t>
  </si>
  <si>
    <t>Đơn vị:%</t>
  </si>
  <si>
    <t>Thu doanh nghiệp hoàn trả vốn ODA do tỉnh bảo lãnh</t>
  </si>
  <si>
    <t>Thu quỹ dự trữ tài chính</t>
  </si>
  <si>
    <t>Thu bổ sung có mục tiêu từ NSTW</t>
  </si>
  <si>
    <t>Biểu số 61/CK-NSNN</t>
  </si>
  <si>
    <t>Tên qũy</t>
  </si>
  <si>
    <t>Tổng nguồn vốn phát sinh trong năm</t>
  </si>
  <si>
    <t>Tổng sử dụng nguồn vốn trong năm</t>
  </si>
  <si>
    <t>Chênh lệch nguồn trong năm</t>
  </si>
  <si>
    <t xml:space="preserve">Trong đó: Hỗ trợ từ NSĐP </t>
  </si>
  <si>
    <t>Qũy Bảo trợ trẻ em</t>
  </si>
  <si>
    <t>Qũy Đền ơn đáp nghĩa</t>
  </si>
  <si>
    <t>Qũy Việc làm người tàn tật</t>
  </si>
  <si>
    <t>Qũy Bảo trợ người tàn tật và trẻ em mồ côi</t>
  </si>
  <si>
    <t>Qũy Nạn nhân chất độc da cam/dioxin tỉnh Hải Dương</t>
  </si>
  <si>
    <t>Qũy Khuyến học</t>
  </si>
  <si>
    <t>Qũy Vì người nghèo</t>
  </si>
  <si>
    <t>Qũy Cứu trợ</t>
  </si>
  <si>
    <t xml:space="preserve">Qũy Khám chữa bệnh người nghèo </t>
  </si>
  <si>
    <t>Qũy toàn xã hội và phát huy vai trò người cao tuổi</t>
  </si>
  <si>
    <t>Qũy Phòng, chống thiên tai</t>
  </si>
  <si>
    <t>Qũy Phòng chống tội phạm</t>
  </si>
  <si>
    <t>Qũy Đầu tư phát triển</t>
  </si>
  <si>
    <t>Qũy Bảo vệ môi trường</t>
  </si>
  <si>
    <t>Qũy Phát triển khoa học công nghệ</t>
  </si>
  <si>
    <t>Qũy Hỗ trợ Nông dân</t>
  </si>
  <si>
    <t xml:space="preserve">Qũy Hỗ trợ phụ nữ phát triển </t>
  </si>
  <si>
    <t>Qũy Hỗ trợ phát triển hợp tác xã</t>
  </si>
  <si>
    <t>Tên quỹ</t>
  </si>
  <si>
    <t>Kế hoạch năm 2020</t>
  </si>
  <si>
    <t>5=2-4</t>
  </si>
  <si>
    <t>6=1+2-4</t>
  </si>
  <si>
    <t>10=7-9</t>
  </si>
  <si>
    <t>11=6+7-9</t>
  </si>
  <si>
    <t>So sánh</t>
  </si>
  <si>
    <t>a</t>
  </si>
  <si>
    <t>b</t>
  </si>
  <si>
    <t>3=2-1</t>
  </si>
  <si>
    <t>HẠN MỨC DƯ NỢ VAY TỐI ĐA CỦA NSĐP THEO QUY ĐỊNH</t>
  </si>
  <si>
    <t>KẾ HOẠCH VAY, TRẢ NỢ GỐC</t>
  </si>
  <si>
    <t>Tổng dư nợ đầu năm</t>
  </si>
  <si>
    <t>Tỷ lệ mức dư nợ đầu kỳ so với mức dư nợ vay tối đa của ngân sách địa phương (%)</t>
  </si>
  <si>
    <t>Vay vốn tồn ngân Kho bạc Nhà nước</t>
  </si>
  <si>
    <t>Vay lại từ nguồn Chính phủ vay ngoài nước</t>
  </si>
  <si>
    <t>Dự án cấp nước sạch và VSNT Đồng bằng Sông Hồng</t>
  </si>
  <si>
    <t>Dự án năng lượng nông thông Re II</t>
  </si>
  <si>
    <t>Dự án Nhà máy chế biến phân hữu cơ từ rác thải sinh hoạt tỉnh Hải Dương</t>
  </si>
  <si>
    <t>Dự án sửa chữa và nâng cao an toàn đập tỉnh Hải Dương (WB8)</t>
  </si>
  <si>
    <t>Vay trong nước khác</t>
  </si>
  <si>
    <t>Vay kiên cố hóa kênh mương giao thông nông thôn</t>
  </si>
  <si>
    <t>Trả nợ gốc vay trong năm</t>
  </si>
  <si>
    <t>Theo nguồn vốn vay</t>
  </si>
  <si>
    <t>Dự án năng lượng nông thôn Re II</t>
  </si>
  <si>
    <t>Theo nguồn trả nợ</t>
  </si>
  <si>
    <t>Bội thu NSĐP</t>
  </si>
  <si>
    <t>Tăng thu, tiết kiệm chi</t>
  </si>
  <si>
    <t>Kết dư ngân sách cấp tỉnh</t>
  </si>
  <si>
    <t>Tổng mức vay trong năm</t>
  </si>
  <si>
    <t>Theo mục đích vay</t>
  </si>
  <si>
    <t>Theo nguồn vay</t>
  </si>
  <si>
    <t>Vốn trong nước khác</t>
  </si>
  <si>
    <t xml:space="preserve">IV </t>
  </si>
  <si>
    <t xml:space="preserve">Tổng dư nợ cuối năm </t>
  </si>
  <si>
    <t>Tỷ lệ mức dư nợ cuối kỳ so với mức dư nợ vay tối đa của ngân sách địa phương (%)</t>
  </si>
  <si>
    <t>G</t>
  </si>
  <si>
    <t>TRẢ NỢ LÃI, PHÍ</t>
  </si>
  <si>
    <t>CÂN ĐỐI NGÂN SÁCH TỈNH HẢI DƯƠNG NĂM 2021</t>
  </si>
  <si>
    <t>Ước thực hiện năm 2020</t>
  </si>
  <si>
    <t>Dự toán năm 2021</t>
  </si>
  <si>
    <t>Đ</t>
  </si>
  <si>
    <t>CÂN ĐỐI NGUỒN THU, CHI DỰ TOÁN NGÂN SÁCH CẤP TỈNH  VÀ NGÂN SÁCH HUYỆN, XÃ NĂM 2021</t>
  </si>
  <si>
    <t>Thu bổ sung từ ngân sách TW</t>
  </si>
  <si>
    <t xml:space="preserve">Thu Quỹ dự trữ tài chính </t>
  </si>
  <si>
    <t>DỰ TOÁN THU NGÂN SÁCH NHÀ NƯỚC THEO LĨNH VỰC NĂM 2021</t>
  </si>
  <si>
    <t xml:space="preserve">NSNN </t>
  </si>
  <si>
    <t xml:space="preserve">Thu từ khu vực doanh nghiệp có vốn đầu tư nước ngoài </t>
  </si>
  <si>
    <t>Thuế BVMT thu từ hàng hóa SX, kinh doanh trong nước</t>
  </si>
  <si>
    <t>Thuế BVMT thu từ hàng hóa nhập khẩu</t>
  </si>
  <si>
    <t>Phí và lệ phí trung ương</t>
  </si>
  <si>
    <t>Thuế giá trị gia tăng từ hàng hóa nhập khẩu</t>
  </si>
  <si>
    <t>Thuế xuất khẩu</t>
  </si>
  <si>
    <t>Thuế nhập khẩu</t>
  </si>
  <si>
    <t>Thuế tiêu thụ đặc biệt thu từ hàng hóa nhập khẩu</t>
  </si>
  <si>
    <t>Thuế bảo vệ môi trường thu từ hàng hóa nhập khẩu</t>
  </si>
  <si>
    <t>Phí và lệ phí địa phương</t>
  </si>
  <si>
    <t>DỰ TOÁN CHI NGÂN SÁCH ĐỊA PHƯƠNG, CHI NGÂN SÁCH CẤP TỈNH VÀ CHI NGÂN SÁCH HUYỆN, XÃ THEO CƠ CẤU CHI NĂM 2021</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</si>
  <si>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</si>
  <si>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</si>
  <si>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 xml:space="preserve"> Hỗ trợ kinh phí mua thẻ BHYT cho trẻ em dưới 6 tuổi</t>
  </si>
  <si>
    <t xml:space="preserve"> Hỗ trợ kinh phí mua thẻ BHYT cho các đối tượng (cựu chiến binh, thanh niên xung phong, bảo trợ xã hội, học sinh, sinh viên, hộ cận nghèo, hộ nông lâm ngư nghiệp có mức sống trung bình, người hiến bộ phận cơ thể người)</t>
  </si>
  <si>
    <t>Bổ sung kinh phí thực hiện nhiệm vụ đảm bảo trật tự ATGT</t>
  </si>
  <si>
    <t xml:space="preserve">Kinh phí quản lý, bảo trì đường bộ </t>
  </si>
  <si>
    <t xml:space="preserve">Hỗ trợ chi phí học tập và miễn giảm học phí </t>
  </si>
  <si>
    <t xml:space="preserve"> 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</si>
  <si>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 xml:space="preserve">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t>
  </si>
  <si>
    <t>Hỗ trợ để đảm bảo mặt bằng dự toán chi NSĐP</t>
  </si>
  <si>
    <t>Vốn đầu tư xây dựng cơ bản</t>
  </si>
  <si>
    <t>DỰ TOÁN CHI NGÂN SÁCH CẤP TỈNH THEO LĨNH VỰC NĂM 2021</t>
  </si>
  <si>
    <t>Dự toán 2021</t>
  </si>
  <si>
    <t>Chi văn hóa thông tin và thể thao</t>
  </si>
  <si>
    <t>BỘI CHI NSĐP</t>
  </si>
  <si>
    <t>DỰ KIẾN DỰ TOÁN CHI ĐẦU TƯ PHÁT TRIỂN CỦA NGÂN SÁCH CẤP TỈNH CHO TỪNG CƠ QUAN, TỔ CHỨC THEO LĨNH VỰC NĂM 2021</t>
  </si>
  <si>
    <t xml:space="preserve">                              CHO TỪNG CƠ QUAN, TỔ CHỨC THEO LĨNH VỰC NĂM 2021</t>
  </si>
  <si>
    <t>Chi nông lâm nghiệp, thủy lợi, thủy sản</t>
  </si>
  <si>
    <t>GIỮA NGÂN SÁCH CÁC CẤP CHÍNH QUYỀN ĐỊA PHƯƠNG NĂM 2021</t>
  </si>
  <si>
    <t>Phí lệ phí + Phí BVMT khai thác khoáng sản, nước thải</t>
  </si>
  <si>
    <t>DỰ TOÁN THU, SỐ BỔ SUNG VÀ DỰ TOÁN CHI CÂN ĐỐI NGÂN SÁCH TỪNG HUYỆN NĂM 2021</t>
  </si>
  <si>
    <t>Thu NS huyện hưởng 100%</t>
  </si>
  <si>
    <t>2=3+4</t>
  </si>
  <si>
    <t>DỰ TOÁN CHI BỔ SUNG CÓ MỤC TIÊU TỪ NGÂN SÁCH CẤP TỈNH</t>
  </si>
  <si>
    <t>CHO NGÂN SÁCH TỪNG HUYỆN NĂM 2021</t>
  </si>
  <si>
    <t>DỰ TOÁN CHI CHƯƠNG TRÌNH MỤC TIÊU QUỐC GIA
NGÂN SÁCH CẤP TỈNH VÀ NGÂN SÁCH HUYỆN NĂM 2021</t>
  </si>
  <si>
    <t>Năm 2021 tỉnh Hải Dương không phát sinh khoản chi chương trình MTQG</t>
  </si>
  <si>
    <t>DANH MỤC CÁC CHƯƠNG TRÌNH, DỰ ÁN DỰ KIẾN SỬ DỤNG VỐN NGÂN SÁCH NHÀ NƯỚC NĂM 2021</t>
  </si>
  <si>
    <t>Giá trị khối lượng thực hiện từ khởi công đến 31/12/2020</t>
  </si>
  <si>
    <t>Lũy kế vốn đã bố trí đến 31/12/2020</t>
  </si>
  <si>
    <t>Dự kiến kế hoạch vốn năm 2021</t>
  </si>
  <si>
    <t>TÌNH HÌNH THỰC HIỆN KẾ HOẠCH TÀI CHÍNH CÁC QŨY TÀI CHÍNH NHÀ NƯỚC NGOÀI NGÂN SÁCH 
DO ĐỊA PHƯƠNG QUẢN LÝ NĂM 2020</t>
  </si>
  <si>
    <t>Số dư nguồn ước đến 31/12/ 2020</t>
  </si>
  <si>
    <t>KẾ HOẠCH TÀI CHÍNH CỦA CÁC QUỸ TÀI CHÍNH NHÀ NƯỚC NGOÀI NGÂN SÁCH DO ĐỊA PHƯƠNG QUẢN LÝ NĂM 2021</t>
  </si>
  <si>
    <t xml:space="preserve">Số dư nguồn đến ngày 31/12/ 2019 </t>
  </si>
  <si>
    <t>11= 1+7-9</t>
  </si>
  <si>
    <t>Dư nguồn ước đến ngày 31/12/2019</t>
  </si>
  <si>
    <t>Số dư nguồn ước đến ngày 31/12/2020</t>
  </si>
  <si>
    <t>Kế hoạch năm 2021</t>
  </si>
  <si>
    <t>Dự kiến dư nguồn đến ngày 31/12/2021</t>
  </si>
  <si>
    <t>BỘI CHI VÀ PHƯƠNG ÁN VAY - TRẢ NỢ NGÂN SÁCH ĐỊA PHƯƠNG NĂM 2021</t>
  </si>
  <si>
    <t>BỘI THU NSĐP/BỘI CHI NSĐP</t>
  </si>
  <si>
    <t>Dự án Phát triển tổng hợp các đô thị động lực thành phố Hải Dương tỉnh Hải Dương</t>
  </si>
  <si>
    <t>Dự án Sửa chữa và nâng cao an toàn đập (WB8)</t>
  </si>
  <si>
    <t>Dự án Phát triển tổng hợp các đô thị động lực Thành phố Hải Dương tỉnh Hải Dương</t>
  </si>
  <si>
    <t>Chi TW BS</t>
  </si>
  <si>
    <t>BCĐ 389 TỈNH HẢI DƯƠNG</t>
  </si>
  <si>
    <t>CHI NHÁNH NGÂN HÀNG CSXH TỈNH</t>
  </si>
  <si>
    <t>BHYT, BHXH TỰ NGUYỆN</t>
  </si>
  <si>
    <t>BỘ CHỈ HUY QUÂN SỰ TỈNH</t>
  </si>
  <si>
    <t>CÔNG AN TỈNH</t>
  </si>
  <si>
    <t>Chi quốc phòng</t>
  </si>
  <si>
    <t>Chi an ninh trật tự và an toàn xã hội</t>
  </si>
  <si>
    <t>Chi hoạt động kinh tế khác</t>
  </si>
  <si>
    <t>9=10+11+12</t>
  </si>
  <si>
    <t>CÂN ĐỐI NGÂN SÁCH ĐỊA PHƯƠNG NĂM 2020</t>
  </si>
  <si>
    <t>Thu cân đối từ hoạt động xuất nhập khẩu</t>
  </si>
  <si>
    <t xml:space="preserve"> BÁO CÁO ƯỚC THỰC HIỆN THU NGÂN SÁCH NĂM 2020</t>
  </si>
  <si>
    <t>Thu từ khu vực DN có vốn đầu tư nước ngoài</t>
  </si>
  <si>
    <t>Thu từ khu vực kinh tế ngoài quốc doanh</t>
  </si>
  <si>
    <t>Thu từ hoạt động xuất nhập khẩu</t>
  </si>
  <si>
    <t>Từ các khoản thu phân chia</t>
  </si>
  <si>
    <t xml:space="preserve"> BÁO CÁO ƯỚC THỰC HIỆN CHI NGÂN SÁCH NĂM 2020</t>
  </si>
  <si>
    <t>DỰ TOÁN
NĂM 2020</t>
  </si>
  <si>
    <t>ƯỚC THỰC HIỆN CẢ NĂM 2020</t>
  </si>
  <si>
    <t>SO SÁNH (%)</t>
  </si>
  <si>
    <t>Chi đầu tư và hỗ trợ vốn cho các DN cung cấp sản phẩm, DV công ích do NN đặt hàng, các tổ chức kinh tế, các tổ chức tài chính của địa phương theo quy định của pháp luật</t>
  </si>
  <si>
    <t>Chi nguồn cải cách tiền lương</t>
  </si>
  <si>
    <t>Bộ chỉ huy quân sự tỉnh</t>
  </si>
  <si>
    <t>Công an tỉnh</t>
  </si>
  <si>
    <t>Ban chỉ đạo 389 tỉnh Hải Dương</t>
  </si>
  <si>
    <t>Chi nhánh Ngân hàng CSXH tỉnh Hải Dương</t>
  </si>
  <si>
    <t>BHYT, BHXH tự nguyện</t>
  </si>
  <si>
    <t>SỞ NÔNG NGHIỆP VÀ PTNT</t>
  </si>
  <si>
    <t>Thu ngân sách huyện, xã được hưởng theo phân cấp</t>
  </si>
  <si>
    <t>Thu ngân sách huyện, xã hưởng từ các khoản thu phân chia</t>
  </si>
  <si>
    <t>Tổng chi cân đối ngân sách huyện, xã</t>
  </si>
  <si>
    <t xml:space="preserve">THU NSĐP ĐƯỢC HƯỞNG </t>
  </si>
  <si>
    <t>CHI TRẢ NỢ VỐN VAY</t>
  </si>
  <si>
    <t>Quốc phòng</t>
  </si>
  <si>
    <t>Dự án chuyển tiếp từ giai đoạn 5 năm 2016-2020 sang giai đoạn 5 năm 2021-2025</t>
  </si>
  <si>
    <t>Bộ Chỉ huy quân sự tỉnh</t>
  </si>
  <si>
    <t>Sở Chỉ huy cơ bản/Căn cứ chiến đấu 1 tỉnh Hải Dương</t>
  </si>
  <si>
    <t>2017-2020</t>
  </si>
  <si>
    <t>3106; 31/10/2016</t>
  </si>
  <si>
    <t>Dự án khởi công mới trong giai đoạn 5 năm 2021-2025</t>
  </si>
  <si>
    <t>Giáo dục, đào tạo và giáo dục nghề nghiệp</t>
  </si>
  <si>
    <t>Trường THPT chuyên Nguyễn Trãi, TPHD</t>
  </si>
  <si>
    <t>Ký túc xá học sinh của Trường THPT chuyên Nguyễn Trãi</t>
  </si>
  <si>
    <t>1455, 07/6/2016; 2545, 27/8/2020</t>
  </si>
  <si>
    <t>Trường THPT Kinh Môn, thị xã Kinh Môn</t>
  </si>
  <si>
    <t>Trường THPT Mạc Đĩnh Chi, huyện Nam Sách</t>
  </si>
  <si>
    <t>Trường cao đẳng Hải Dương</t>
  </si>
  <si>
    <t>Ban Quản lý dự án đầu tư xây dựng tỉnh</t>
  </si>
  <si>
    <t>Trường THPT Kinh Môn II, thị xã Kinh Môn</t>
  </si>
  <si>
    <t>Mở rộng, xây dựng và nâng cấp Trường THPT Kinh Môn II</t>
  </si>
  <si>
    <t>1602, 31/5/2011; 2338, 03/8/2017</t>
  </si>
  <si>
    <t>Trường THPT Nguyễn Văn Cừ, TPHD</t>
  </si>
  <si>
    <t xml:space="preserve">Trường THPT Hoàng Văn Thụ (địa điểm mới) (nay là Trường THPT Nguyễn Văn Cừ) </t>
  </si>
  <si>
    <t>Theo KH vốn cấp (KC: 2005)</t>
  </si>
  <si>
    <t>4918, 7/12/2004; 612, 12/3/2010</t>
  </si>
  <si>
    <t>Trường THPT Nhị Chiểu, thị xã Kinh Môn</t>
  </si>
  <si>
    <t>Trường THPT Nhị Chiểu  (địa điểm mới  -  giai đoạn 1)</t>
  </si>
  <si>
    <t>2018-2021</t>
  </si>
  <si>
    <t>Y tế, dân số và gia đình</t>
  </si>
  <si>
    <t>Trung tâm Y tế huyện Cẩm Giàng</t>
  </si>
  <si>
    <t>Nhà khoa ngoại, khoa sản và khoa nội của Bệnh viện Đa khoa Cẩm Giàng</t>
  </si>
  <si>
    <t>3066; 28/10/2016</t>
  </si>
  <si>
    <t>Nhà xạ trị thuộc Bệnh viện Đa khoa tỉnh; phá dỡ khối nhà 4 tầng</t>
  </si>
  <si>
    <t>2020-2022</t>
  </si>
  <si>
    <t>2885, 16/8/2019; 2983, 26/8/2019</t>
  </si>
  <si>
    <t>Văn hóa, thông tin</t>
  </si>
  <si>
    <t>Tu bổ, tôn tạo hạ tầng phía trước Đền Kiếp Bạc, xã Hưng Đạo, thành phố Chí Linh, tỉnh Hải Dương</t>
  </si>
  <si>
    <t>2910; 25/9/2020</t>
  </si>
  <si>
    <t>Nông nghiệp, lâm nghiệp, thủy lợi và thủy sản</t>
  </si>
  <si>
    <t>2164, 20/8/2010; 1969, 05/7/2011; 1723, 09/7/2014; 2751, 29/10/2015, 1259, 23/4/2018</t>
  </si>
  <si>
    <t>3301, 30/11/2010; 2656, 24/10/2014; 2972, 25/11/2014; 1428, 08/5/2017</t>
  </si>
  <si>
    <t>2016-2021</t>
  </si>
  <si>
    <t>Hạ tầng kỹ thuật khu tái định cư vùng sạt lở xã Nhân Huệ, thành phố Chí Linh (giai đoạn 1)</t>
  </si>
  <si>
    <t>2324; 13/8/2020</t>
  </si>
  <si>
    <t xml:space="preserve">2395; 18/8/2020 </t>
  </si>
  <si>
    <t>Giao thông</t>
  </si>
  <si>
    <t>Đường 62m kéo dài đoạn từ Khu đô thị mới phía Tây thành phố Hải Dương đi huyện Gia Lộc: Đoạn tuyến bổ sung nối đường 62m kéo dài đến nút giao đường ô tô cao tốc Hà Nội-Hải Phòng (giai đoạn 1)</t>
  </si>
  <si>
    <t xml:space="preserve">Gia Lộc </t>
  </si>
  <si>
    <t>2016-2019</t>
  </si>
  <si>
    <t>2359; 26/8/2016</t>
  </si>
  <si>
    <t>Xây dựng cầu giao thông nông thôn sử dụng vật tư thu hồi từ dự án nâng cao an toàn cầu đường sắt trên tuyến đường sắt Hà Nội - Thành phố Hồ Chí Minh</t>
  </si>
  <si>
    <t>CG, TM, NG, TK,TH, KT, KM, CL</t>
  </si>
  <si>
    <t>3075, 28/10/2016</t>
  </si>
  <si>
    <t>Xây dựng tuyến đường dẫn cầu Quang Thanh, huyện Thanh Hà</t>
  </si>
  <si>
    <t>2239; 06/8/2020</t>
  </si>
  <si>
    <t>Đường gom và đường ống cấp nước KCN Cẩm Điền - Lương Điền</t>
  </si>
  <si>
    <t xml:space="preserve">Cẩm Giàng, Bình Giang </t>
  </si>
  <si>
    <t>3412; 25/9/2009</t>
  </si>
  <si>
    <t>Mở rộng, nâng cấp đường trục chính phường Chí Minh, thành phố Chí Linh (đoạn từ đường tránh QL37 đến đường Trần Quốc Chẩn)</t>
  </si>
  <si>
    <t>Cải tạo, nâng cấp đường huyện 194B, huyện Cẩm Giàng (đoạn từ Quốc lộ 5 đến cảng Tiên Kiều)</t>
  </si>
  <si>
    <t>2015-2018</t>
  </si>
  <si>
    <t>1004; 24/4/2015</t>
  </si>
  <si>
    <t>Cải tạo, nâng cấp đường huyện Cao Thắng - Tiền Phong đoạn từ Km5+000 đến Km8+800, huyện Thanh Miện</t>
  </si>
  <si>
    <t>3324, 31/10/2017; 1287, 19/5/2020</t>
  </si>
  <si>
    <t>Văn hóa - Thể thao và Du lịch</t>
  </si>
  <si>
    <t>Công nghệ thông tin</t>
  </si>
  <si>
    <t>3312, 30/10/2017; 856, 19/3/2018</t>
  </si>
  <si>
    <t>Đề án “Xây dựng Chính quyền điện tử và Đô thị thông minh tỉnh Hải Dương, giai đoạn 2020-2025, định hướng đến năm 2030”</t>
  </si>
  <si>
    <t>Tỉnh Hải Dương</t>
  </si>
  <si>
    <t>2020-2030</t>
  </si>
  <si>
    <t>IX</t>
  </si>
  <si>
    <t>Quy hoạch</t>
  </si>
  <si>
    <t>Lập quy hoạch tỉnh thời kỳ 2021-2030, tầm nhìn đến năm 2050</t>
  </si>
  <si>
    <t>Công trình công cộng tại các đô thị</t>
  </si>
  <si>
    <t>Khu công viên cây xanh thuộc khu hành chính tập trung tỉnh Hải Dương</t>
  </si>
  <si>
    <t>3117; 16/10/2020</t>
  </si>
  <si>
    <t>XI</t>
  </si>
  <si>
    <t>Xây dựng Trụ sở làm việc Công an tỉnh Hải Dương</t>
  </si>
  <si>
    <t>77; 21/4/2017</t>
  </si>
  <si>
    <t>Trụ sở làm việc Chi cục Kiểm lâm tỉnh Hải Dương</t>
  </si>
  <si>
    <t>2457; 19/8/2020</t>
  </si>
  <si>
    <t>XII</t>
  </si>
  <si>
    <t>Chi an ninh và trật tự an toàn xã hội</t>
  </si>
  <si>
    <t>Trả nợ vốn vay</t>
  </si>
  <si>
    <t xml:space="preserve"> Bộ Chỉ huy quân sự tỉnh</t>
  </si>
  <si>
    <t>(Kèm theo Công văn số 3921/STC-QLNS ngày 21/12/2020 của  Sở Tài chính)</t>
  </si>
  <si>
    <t>(Kèm theo Công văn số 3921/STC-QLNS ngày  21/12/2020 của  Sở Tài chính)</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</si>
</sst>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_(* \(#,##0\);_(* &quot;-&quot;??_);_(@_)"/>
    <numFmt numFmtId="174" formatCode="_-&quot;€&quot;* #,##0_-;\-&quot;€&quot;* #,##0_-;_-&quot;€&quot;* &quot;-&quot;_-;_-@_-"/>
    <numFmt numFmtId="175" formatCode="&quot;\&quot;#,##0.00;[Red]&quot;\&quot;&quot;\&quot;&quot;\&quot;&quot;\&quot;&quot;\&quot;&quot;\&quot;\-#,##0.00"/>
    <numFmt numFmtId="176" formatCode="&quot;\&quot;#,##0;[Red]&quot;\&quot;&quot;\&quot;\-#,##0"/>
    <numFmt numFmtId="177" formatCode="_-* #,##0_-;\-* #,##0_-;_-* &quot;-&quot;_-;_-@_-"/>
    <numFmt numFmtId="178" formatCode="_-* #,##0.00_-;\-* #,##0.00_-;_-* &quot;-&quot;??_-;_-@_-"/>
    <numFmt numFmtId="179" formatCode="_-* #,##0\ &quot;€&quot;_-;\-* #,##0\ &quot;€&quot;_-;_-* &quot;-&quot;\ &quot;€&quot;_-;_-@_-"/>
    <numFmt numFmtId="180" formatCode="_-* #,##0\ _F_-;\-* #,##0\ _F_-;_-* &quot;-&quot;\ _F_-;_-@_-"/>
    <numFmt numFmtId="181" formatCode="_ &quot;\&quot;* #,##0_ ;_ &quot;\&quot;* \-#,##0_ ;_ &quot;\&quot;* &quot;-&quot;_ ;_ @_ "/>
    <numFmt numFmtId="182" formatCode="_ &quot;\&quot;* #,##0.00_ ;_ &quot;\&quot;* \-#,##0.00_ ;_ &quot;\&quot;* &quot;-&quot;??_ ;_ @_ "/>
    <numFmt numFmtId="183" formatCode="_ * #,##0_ ;_ * \-#,##0_ ;_ * &quot;-&quot;_ ;_ @_ "/>
    <numFmt numFmtId="184" formatCode="_ * #,##0.00_ ;_ * \-#,##0.00_ ;_ * &quot;-&quot;??_ ;_ @_ "/>
    <numFmt numFmtId="185" formatCode="0.000"/>
    <numFmt numFmtId="186" formatCode="#,##0.0_);\(#,##0.0\)"/>
    <numFmt numFmtId="187" formatCode="_(* #,##0.0000_);_(* \(#,##0.0000\);_(* &quot;-&quot;??_);_(@_)"/>
    <numFmt numFmtId="188" formatCode="0.0%;[Red]\(0.0%\)"/>
    <numFmt numFmtId="189" formatCode="_ * #,##0.00_)&quot;£&quot;_ ;_ * \(#,##0.00\)&quot;£&quot;_ ;_ * &quot;-&quot;??_)&quot;£&quot;_ ;_ @_ "/>
    <numFmt numFmtId="190" formatCode="_-&quot;$&quot;* #,##0.00_-;\-&quot;$&quot;* #,##0.00_-;_-&quot;$&quot;* &quot;-&quot;??_-;_-@_-"/>
    <numFmt numFmtId="191" formatCode="0.0%;\(0.0%\)"/>
    <numFmt numFmtId="192" formatCode="0.000_)"/>
    <numFmt numFmtId="193" formatCode="_-* #,##0.00\ _V_N_D_-;\-* #,##0.00\ _V_N_D_-;_-* &quot;-&quot;??\ _V_N_D_-;_-@_-"/>
    <numFmt numFmtId="194" formatCode="&quot;C&quot;#,##0.00_);\(&quot;C&quot;#,##0.00\)"/>
    <numFmt numFmtId="195" formatCode="#,##0;\(#,##0\)"/>
    <numFmt numFmtId="196" formatCode="_ &quot;\&quot;* #,##0.00_ ;_ &quot;\&quot;* &quot;\&quot;&quot;\&quot;&quot;\&quot;&quot;\&quot;&quot;\&quot;&quot;\&quot;&quot;\&quot;&quot;\&quot;&quot;\&quot;\-#,##0.00_ ;_ &quot;\&quot;* &quot;-&quot;??_ ;_ @_ "/>
    <numFmt numFmtId="197" formatCode="&quot;C&quot;#,##0_);\(&quot;C&quot;#,##0\)"/>
    <numFmt numFmtId="198" formatCode="\t0.00%"/>
    <numFmt numFmtId="199" formatCode="&quot;$&quot;\ \ \ \ #,##0_);\(&quot;$&quot;\ \ \ #,##0\)"/>
    <numFmt numFmtId="200" formatCode="&quot;$&quot;\ \ \ \ \ #,##0_);\(&quot;$&quot;\ \ \ \ \ #,##0\)"/>
    <numFmt numFmtId="201" formatCode="&quot;C&quot;#,##0_);[Red]\(&quot;C&quot;#,##0\)"/>
    <numFmt numFmtId="202" formatCode="\t#\ ??/??"/>
    <numFmt numFmtId="203" formatCode="_-[$€-2]* #,##0.00_-;\-[$€-2]* #,##0.00_-;_-[$€-2]* &quot;-&quot;??_-"/>
    <numFmt numFmtId="204" formatCode="#,###;\-#,###;&quot;&quot;;_(@_)"/>
    <numFmt numFmtId="205" formatCode="#,##0_ ;[Red]\-#,##0\ "/>
    <numFmt numFmtId="206" formatCode="#,##0\ &quot;$&quot;_);[Red]\(#,##0\ &quot;$&quot;\)"/>
    <numFmt numFmtId="207" formatCode="&quot;$&quot;###,0&quot;.&quot;00_);[Red]\(&quot;$&quot;###,0&quot;.&quot;00\)"/>
    <numFmt numFmtId="208" formatCode="&quot;\&quot;#,##0;[Red]\-&quot;\&quot;#,##0"/>
    <numFmt numFmtId="209" formatCode="&quot;\&quot;#,##0.00;\-&quot;\&quot;#,##0.00"/>
    <numFmt numFmtId="210" formatCode="#,##0.000_);\(#,##0.000\)"/>
    <numFmt numFmtId="211" formatCode="#,##0.00\ &quot;F&quot;;[Red]\-#,##0.00\ &quot;F&quot;"/>
    <numFmt numFmtId="212" formatCode="#,##0\ &quot;F&quot;;\-#,##0\ &quot;F&quot;"/>
    <numFmt numFmtId="213" formatCode="#,##0\ &quot;F&quot;;[Red]\-#,##0\ &quot;F&quot;"/>
    <numFmt numFmtId="214" formatCode="_-* #,##0\ &quot;F&quot;_-;\-* #,##0\ &quot;F&quot;_-;_-* &quot;-&quot;\ &quot;F&quot;_-;_-@_-"/>
    <numFmt numFmtId="215" formatCode="0.000\ "/>
    <numFmt numFmtId="216" formatCode="#,##0\ &quot;Lt&quot;;[Red]\-#,##0\ &quot;Lt&quot;"/>
    <numFmt numFmtId="217" formatCode="#,##0.00\ &quot;F&quot;;\-#,##0.00\ &quot;F&quot;"/>
    <numFmt numFmtId="218" formatCode="_-* #,##0\ &quot;DM&quot;_-;\-* #,##0\ &quot;DM&quot;_-;_-* &quot;-&quot;\ &quot;DM&quot;_-;_-@_-"/>
    <numFmt numFmtId="219" formatCode="_-* #,##0.00\ &quot;DM&quot;_-;\-* #,##0.00\ &quot;DM&quot;_-;_-* &quot;-&quot;??\ &quot;DM&quot;_-;_-@_-"/>
    <numFmt numFmtId="220" formatCode="&quot;\&quot;#,##0.00;[Red]&quot;\&quot;\-#,##0.00"/>
    <numFmt numFmtId="221" formatCode="&quot;\&quot;#,##0;[Red]&quot;\&quot;\-#,##0"/>
    <numFmt numFmtId="222" formatCode="_-&quot;$&quot;* #,##0_-;\-&quot;$&quot;* #,##0_-;_-&quot;$&quot;* &quot;-&quot;_-;_-@_-"/>
    <numFmt numFmtId="223" formatCode="###\ ###\ ###\ ###"/>
  </numFmts>
  <fonts count="188">
    <font>
      <sz val="11"/>
      <color theme="1"/>
      <name val="Calibri"/>
      <family val="2"/>
    </font>
    <font>
      <sz val="11"/>
      <color indexed="8"/>
      <name val="Calibri"/>
      <family val="2"/>
    </font>
    <font>
      <b/>
      <sz val="11"/>
      <color indexed="8"/>
      <name val="Calibri"/>
      <family val="2"/>
    </font>
    <font>
      <sz val="13"/>
      <name val="Times New Roman"/>
      <family val="1"/>
    </font>
    <font>
      <sz val="12"/>
      <name val="Times New Roman"/>
      <family val="1"/>
    </font>
    <font>
      <sz val="14"/>
      <name val="Times New Roman"/>
      <family val="1"/>
    </font>
    <font>
      <sz val="12"/>
      <name val=".VnTime"/>
      <family val="2"/>
    </font>
    <font>
      <b/>
      <sz val="14"/>
      <name val="Times New Roman"/>
      <family val="1"/>
    </font>
    <font>
      <i/>
      <sz val="13"/>
      <name val="Times New Roman"/>
      <family val="1"/>
    </font>
    <font>
      <b/>
      <sz val="11"/>
      <name val="Times New Roman"/>
      <family val="1"/>
    </font>
    <font>
      <b/>
      <sz val="12"/>
      <name val="Times New Roman"/>
      <family val="1"/>
    </font>
    <font>
      <i/>
      <sz val="12"/>
      <name val="Times New Roman"/>
      <family val="1"/>
    </font>
    <font>
      <b/>
      <sz val="8"/>
      <name val="Times New Roman"/>
      <family val="1"/>
    </font>
    <font>
      <b/>
      <sz val="10"/>
      <name val="Times New Roman"/>
      <family val="1"/>
    </font>
    <font>
      <sz val="10"/>
      <name val="Times New Roman"/>
      <family val="1"/>
    </font>
    <font>
      <b/>
      <i/>
      <sz val="12"/>
      <name val="Times New Roman"/>
      <family val="1"/>
    </font>
    <font>
      <sz val="11"/>
      <name val="Times New Roman"/>
      <family val="1"/>
    </font>
    <font>
      <i/>
      <sz val="11"/>
      <name val="Times New Roman"/>
      <family val="1"/>
    </font>
    <font>
      <sz val="10"/>
      <name val="Arial"/>
      <family val="2"/>
    </font>
    <font>
      <b/>
      <sz val="10"/>
      <name val="Arial"/>
      <family val="2"/>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Calibri"/>
      <family val="2"/>
    </font>
    <font>
      <sz val="9"/>
      <name val="‚l‚r –¾’©"/>
      <family val="1"/>
    </font>
    <font>
      <sz val="14"/>
      <name val="VnTime"/>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8"/>
      <name val="Times New Roman"/>
      <family val="1"/>
    </font>
    <font>
      <sz val="12"/>
      <name val="Tms Rmn"/>
      <family val="0"/>
    </font>
    <font>
      <sz val="11"/>
      <name val="µ¸¿ò"/>
      <family val="0"/>
    </font>
    <font>
      <sz val="12"/>
      <name val="µ¸¿òÃ¼"/>
      <family val="3"/>
    </font>
    <font>
      <b/>
      <sz val="10"/>
      <name val="Helv"/>
      <family val="0"/>
    </font>
    <font>
      <sz val="10"/>
      <name val=".VnArial"/>
      <family val="2"/>
    </font>
    <font>
      <sz val="11"/>
      <name val="Tms Rmn"/>
      <family val="0"/>
    </font>
    <font>
      <sz val="10"/>
      <name val="MS Serif"/>
      <family val="1"/>
    </font>
    <font>
      <sz val="12"/>
      <name val="Arial"/>
      <family val="2"/>
    </font>
    <font>
      <sz val="10"/>
      <name val="Arial CE"/>
      <family val="0"/>
    </font>
    <font>
      <sz val="10"/>
      <color indexed="16"/>
      <name val="MS Serif"/>
      <family val="1"/>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amily val="0"/>
    </font>
    <font>
      <sz val="7"/>
      <name val="Small Fonts"/>
      <family val="2"/>
    </font>
    <font>
      <sz val="9"/>
      <name val="Arial"/>
      <family val="2"/>
    </font>
    <font>
      <sz val="12"/>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8"/>
      <color indexed="8"/>
      <name val="Helv"/>
      <family val="0"/>
    </font>
    <font>
      <sz val="12"/>
      <name val="VNTime"/>
      <family val="0"/>
    </font>
    <font>
      <b/>
      <sz val="13"/>
      <color indexed="8"/>
      <name val=".VnTimeH"/>
      <family val="2"/>
    </font>
    <font>
      <sz val="10"/>
      <name val=".VnAvant"/>
      <family val="2"/>
    </font>
    <font>
      <b/>
      <sz val="12"/>
      <name val=".VnTime"/>
      <family val="2"/>
    </font>
    <font>
      <sz val="9"/>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sz val="10"/>
      <color indexed="8"/>
      <name val="Arial"/>
      <family val="2"/>
    </font>
    <font>
      <b/>
      <sz val="13"/>
      <color indexed="8"/>
      <name val="Times New Roman"/>
      <family val="1"/>
    </font>
    <font>
      <sz val="11"/>
      <color indexed="8"/>
      <name val="Times New Roman"/>
      <family val="1"/>
    </font>
    <font>
      <i/>
      <sz val="13"/>
      <color indexed="8"/>
      <name val="Times New Roman"/>
      <family val="1"/>
    </font>
    <font>
      <i/>
      <sz val="10"/>
      <color indexed="8"/>
      <name val="Arial"/>
      <family val="2"/>
    </font>
    <font>
      <b/>
      <i/>
      <sz val="10"/>
      <color indexed="8"/>
      <name val="Arial"/>
      <family val="2"/>
    </font>
    <font>
      <sz val="16"/>
      <name val="Times New Roman"/>
      <family val="1"/>
    </font>
    <font>
      <i/>
      <sz val="14"/>
      <name val="Times New Roman"/>
      <family val="1"/>
    </font>
    <font>
      <i/>
      <sz val="12"/>
      <color indexed="8"/>
      <name val="Times New Roman"/>
      <family val="1"/>
    </font>
    <font>
      <b/>
      <sz val="12"/>
      <color indexed="8"/>
      <name val="Times New Roman"/>
      <family val="1"/>
    </font>
    <font>
      <sz val="13"/>
      <color indexed="8"/>
      <name val="Times New Roman"/>
      <family val="1"/>
    </font>
    <font>
      <b/>
      <sz val="10"/>
      <color indexed="8"/>
      <name val="Times New Roman"/>
      <family val="1"/>
    </font>
    <font>
      <b/>
      <sz val="11"/>
      <color indexed="8"/>
      <name val="Times New Roman"/>
      <family val="1"/>
    </font>
    <font>
      <i/>
      <sz val="14"/>
      <color indexed="8"/>
      <name val="Times New Roman"/>
      <family val="1"/>
    </font>
    <font>
      <sz val="10"/>
      <color indexed="12"/>
      <name val="Times New Roman"/>
      <family val="1"/>
    </font>
    <font>
      <b/>
      <sz val="13"/>
      <name val="Times New Roman"/>
      <family val="1"/>
    </font>
    <font>
      <b/>
      <sz val="14"/>
      <color indexed="12"/>
      <name val="Times New Roman"/>
      <family val="1"/>
    </font>
    <font>
      <i/>
      <sz val="10"/>
      <name val="Times New Roman"/>
      <family val="1"/>
    </font>
    <font>
      <b/>
      <sz val="10"/>
      <color indexed="12"/>
      <name val="Times New Roman"/>
      <family val="1"/>
    </font>
    <font>
      <b/>
      <sz val="12"/>
      <color indexed="12"/>
      <name val="Times New Roman"/>
      <family val="1"/>
    </font>
    <font>
      <b/>
      <sz val="1"/>
      <color indexed="12"/>
      <name val="Times New Roman"/>
      <family val="1"/>
    </font>
    <font>
      <b/>
      <sz val="9"/>
      <color indexed="12"/>
      <name val="Times New Roman"/>
      <family val="1"/>
    </font>
    <font>
      <b/>
      <u val="single"/>
      <sz val="12"/>
      <color indexed="12"/>
      <name val="Times New Roman"/>
      <family val="1"/>
    </font>
    <font>
      <sz val="12"/>
      <color indexed="12"/>
      <name val="Times New Roman"/>
      <family val="1"/>
    </font>
    <font>
      <i/>
      <sz val="10"/>
      <color indexed="12"/>
      <name val="Times New Roman"/>
      <family val="1"/>
    </font>
    <font>
      <u val="single"/>
      <sz val="12"/>
      <color indexed="12"/>
      <name val="Times New Roman"/>
      <family val="1"/>
    </font>
    <font>
      <b/>
      <sz val="13"/>
      <color indexed="12"/>
      <name val="Times New Roman"/>
      <family val="1"/>
    </font>
    <font>
      <sz val="14"/>
      <color indexed="8"/>
      <name val="Times New Roman"/>
      <family val="1"/>
    </font>
    <font>
      <i/>
      <sz val="12"/>
      <name val=".VnTime"/>
      <family val="2"/>
    </font>
    <font>
      <b/>
      <sz val="11"/>
      <name val="Calibri"/>
      <family val="2"/>
    </font>
    <font>
      <b/>
      <sz val="9"/>
      <name val="Times New Roman"/>
      <family val="1"/>
    </font>
    <font>
      <sz val="10"/>
      <color indexed="8"/>
      <name val="Times New Roman"/>
      <family val="1"/>
    </font>
    <font>
      <b/>
      <sz val="14"/>
      <color indexed="8"/>
      <name val="Times New Roman"/>
      <family val="1"/>
    </font>
    <font>
      <sz val="9"/>
      <color indexed="8"/>
      <name val="Times New Roman"/>
      <family val="1"/>
    </font>
    <font>
      <sz val="9"/>
      <name val="Times New Roman"/>
      <family val="1"/>
    </font>
    <font>
      <i/>
      <sz val="9"/>
      <color indexed="8"/>
      <name val="Times New Roman"/>
      <family val="1"/>
    </font>
    <font>
      <i/>
      <sz val="10"/>
      <color indexed="8"/>
      <name val="Times New Roman"/>
      <family val="1"/>
    </font>
    <font>
      <b/>
      <sz val="9"/>
      <name val="Tahoma"/>
      <family val="2"/>
    </font>
    <font>
      <sz val="9"/>
      <name val="Tahoma"/>
      <family val="2"/>
    </font>
    <font>
      <i/>
      <sz val="11"/>
      <color indexed="8"/>
      <name val="Times New Roman"/>
      <family val="1"/>
    </font>
    <font>
      <b/>
      <i/>
      <sz val="10"/>
      <color indexed="8"/>
      <name val="Times New Roman"/>
      <family val="1"/>
    </font>
    <font>
      <b/>
      <i/>
      <sz val="11"/>
      <color indexed="8"/>
      <name val="Times New Roman"/>
      <family val="1"/>
    </font>
    <font>
      <b/>
      <sz val="11"/>
      <color indexed="10"/>
      <name val="Times New Roman"/>
      <family val="1"/>
    </font>
    <font>
      <i/>
      <sz val="10"/>
      <name val="Arial"/>
      <family val="2"/>
    </font>
    <font>
      <i/>
      <sz val="11"/>
      <color indexed="8"/>
      <name val="Calibri"/>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10"/>
      <name val="Times New Roman"/>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i/>
      <sz val="14"/>
      <color theme="1"/>
      <name val="Times New Roman"/>
      <family val="1"/>
    </font>
    <font>
      <sz val="10"/>
      <color theme="1"/>
      <name val="Times New Roman"/>
      <family val="1"/>
    </font>
    <font>
      <b/>
      <sz val="10"/>
      <color theme="1"/>
      <name val="Times New Roman"/>
      <family val="1"/>
    </font>
    <font>
      <b/>
      <sz val="10"/>
      <color rgb="FFFF0000"/>
      <name val="Times New Roman"/>
      <family val="1"/>
    </font>
    <font>
      <b/>
      <sz val="11"/>
      <color theme="1"/>
      <name val="Times New Roman"/>
      <family val="1"/>
    </font>
    <font>
      <sz val="12"/>
      <color theme="1"/>
      <name val="Calibri"/>
      <family val="2"/>
    </font>
    <font>
      <sz val="12"/>
      <color theme="1"/>
      <name val="Times New Roman"/>
      <family val="1"/>
    </font>
    <font>
      <i/>
      <sz val="12"/>
      <color theme="1"/>
      <name val="Times New Roman"/>
      <family val="1"/>
    </font>
    <font>
      <i/>
      <sz val="11"/>
      <color theme="1"/>
      <name val="Times New Roman"/>
      <family val="1"/>
    </font>
    <font>
      <i/>
      <sz val="10"/>
      <color rgb="FF000000"/>
      <name val="Times New Roman"/>
      <family val="1"/>
    </font>
    <font>
      <sz val="10"/>
      <color rgb="FF000000"/>
      <name val="Times New Roman"/>
      <family val="1"/>
    </font>
    <font>
      <i/>
      <sz val="10"/>
      <color theme="1"/>
      <name val="Times New Roman"/>
      <family val="1"/>
    </font>
    <font>
      <b/>
      <sz val="14"/>
      <color theme="1"/>
      <name val="Times New Roman"/>
      <family val="1"/>
    </font>
    <font>
      <b/>
      <sz val="12"/>
      <color theme="1"/>
      <name val="Times New Roman"/>
      <family val="1"/>
    </font>
    <font>
      <b/>
      <sz val="8"/>
      <name val="Calibri"/>
      <family val="2"/>
    </font>
  </fonts>
  <fills count="5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top>
        <color indexed="63"/>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style="thin"/>
      <top style="hair"/>
      <bottom style="hair"/>
    </border>
    <border>
      <left style="thin"/>
      <right style="thin"/>
      <top/>
      <bottom/>
    </border>
    <border>
      <left style="thin"/>
      <right>
        <color indexed="63"/>
      </right>
      <top style="thin"/>
      <bottom style="thin"/>
    </border>
    <border>
      <left/>
      <right style="medium">
        <color indexed="63"/>
      </right>
      <top/>
      <bottom/>
    </border>
    <border>
      <left style="thin"/>
      <right style="thin"/>
      <top>
        <color indexed="63"/>
      </top>
      <bottom style="hair"/>
    </border>
    <border>
      <left>
        <color indexed="63"/>
      </left>
      <right>
        <color indexed="63"/>
      </right>
      <top style="thin">
        <color theme="4"/>
      </top>
      <bottom style="double">
        <color theme="4"/>
      </bottom>
    </border>
    <border>
      <left/>
      <right/>
      <top style="thin"/>
      <bottom style="double"/>
    </border>
    <border>
      <left style="thin"/>
      <right style="thin"/>
      <top style="thin"/>
      <bottom/>
    </border>
    <border>
      <left>
        <color indexed="63"/>
      </left>
      <right>
        <color indexed="63"/>
      </right>
      <top>
        <color indexed="63"/>
      </top>
      <bottom style="hair"/>
    </border>
    <border>
      <left style="thin"/>
      <right style="thin"/>
      <top style="hair"/>
      <bottom style="hair"/>
    </border>
    <border>
      <left style="thin"/>
      <right style="thin"/>
      <top style="hair"/>
      <bottom style="thin"/>
    </border>
    <border>
      <left/>
      <right/>
      <top/>
      <bottom style="thin"/>
    </border>
    <border>
      <left style="thin"/>
      <right style="thin"/>
      <top/>
      <bottom style="thin"/>
    </border>
    <border>
      <left style="thin"/>
      <right style="thin"/>
      <top style="dotted"/>
      <bottom style="dotted"/>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style="thin"/>
      <right style="thin"/>
      <top style="thin"/>
      <bottom style="dotted"/>
    </border>
    <border>
      <left style="thin"/>
      <right style="thin"/>
      <top style="dotted"/>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right>
        <color indexed="63"/>
      </right>
      <top style="hair"/>
      <bottom style="hair"/>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thin"/>
      <right style="thin"/>
      <top style="hair"/>
      <bottom>
        <color indexed="63"/>
      </bottom>
    </border>
    <border>
      <left/>
      <right style="thin"/>
      <top style="thin"/>
      <bottom style="thin"/>
    </border>
    <border>
      <left>
        <color indexed="63"/>
      </left>
      <right>
        <color indexed="63"/>
      </right>
      <top>
        <color indexed="63"/>
      </top>
      <bottom style="thin">
        <color indexed="8"/>
      </bottom>
    </border>
    <border>
      <left style="thin">
        <color indexed="8"/>
      </left>
      <right style="thin">
        <color indexed="8"/>
      </right>
      <top style="hair">
        <color indexed="8"/>
      </top>
      <bottom>
        <color indexed="63"/>
      </bottom>
    </border>
    <border>
      <left style="thin"/>
      <right/>
      <top style="thin"/>
      <bottom/>
    </border>
    <border>
      <left style="thin"/>
      <right/>
      <top/>
      <bottom/>
    </border>
    <border>
      <left style="thin"/>
      <right/>
      <top/>
      <bottom style="thin"/>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right/>
      <top style="thin"/>
      <bottom/>
    </border>
    <border>
      <left/>
      <right style="thin"/>
      <top style="thin"/>
      <bottom/>
    </border>
    <border>
      <left/>
      <right style="thin"/>
      <top/>
      <bottom style="thin"/>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20" fillId="0" borderId="0" applyFont="0" applyFill="0" applyBorder="0" applyAlignment="0" applyProtection="0"/>
    <xf numFmtId="0" fontId="6" fillId="0" borderId="0" applyNumberFormat="0" applyFill="0" applyBorder="0" applyAlignment="0" applyProtection="0"/>
    <xf numFmtId="3" fontId="21" fillId="0" borderId="1">
      <alignment/>
      <protection/>
    </xf>
    <xf numFmtId="175" fontId="18" fillId="0" borderId="0" applyFont="0" applyFill="0" applyBorder="0" applyAlignment="0" applyProtection="0"/>
    <xf numFmtId="0" fontId="22" fillId="0" borderId="0" applyFont="0" applyFill="0" applyBorder="0" applyAlignment="0" applyProtection="0"/>
    <xf numFmtId="176"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6" fontId="25" fillId="0" borderId="0" applyFont="0" applyFill="0" applyBorder="0" applyAlignment="0" applyProtection="0"/>
    <xf numFmtId="0" fontId="26"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7" fillId="0" borderId="0">
      <alignment/>
      <protection/>
    </xf>
    <xf numFmtId="0" fontId="18" fillId="0" borderId="0" applyNumberForma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9" fillId="0" borderId="0">
      <alignment/>
      <protection/>
    </xf>
    <xf numFmtId="0" fontId="29" fillId="0" borderId="0">
      <alignment/>
      <protection/>
    </xf>
    <xf numFmtId="0" fontId="29" fillId="0" borderId="0">
      <alignment/>
      <protection/>
    </xf>
    <xf numFmtId="180" fontId="6" fillId="0" borderId="0" applyFont="0" applyFill="0" applyBorder="0" applyAlignment="0" applyProtection="0"/>
    <xf numFmtId="0" fontId="30" fillId="0" borderId="0">
      <alignment vertical="top"/>
      <protection/>
    </xf>
    <xf numFmtId="0" fontId="30" fillId="0" borderId="0">
      <alignment vertical="top"/>
      <protection/>
    </xf>
    <xf numFmtId="0" fontId="31" fillId="0" borderId="0">
      <alignment/>
      <protection/>
    </xf>
    <xf numFmtId="0" fontId="29" fillId="0" borderId="0">
      <alignment/>
      <protection/>
    </xf>
    <xf numFmtId="179" fontId="28" fillId="0" borderId="0" applyFont="0" applyFill="0" applyBorder="0" applyAlignment="0" applyProtection="0"/>
    <xf numFmtId="174" fontId="20" fillId="0" borderId="0" applyFont="0" applyFill="0" applyBorder="0" applyAlignment="0" applyProtection="0"/>
    <xf numFmtId="178" fontId="20" fillId="0" borderId="0" applyFont="0" applyFill="0" applyBorder="0" applyAlignment="0" applyProtection="0"/>
    <xf numFmtId="0" fontId="28" fillId="0" borderId="0" applyFont="0" applyFill="0" applyBorder="0" applyAlignment="0" applyProtection="0"/>
    <xf numFmtId="177" fontId="20"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178" fontId="20" fillId="0" borderId="0" applyFont="0" applyFill="0" applyBorder="0" applyAlignment="0" applyProtection="0"/>
    <xf numFmtId="180" fontId="28"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80" fontId="28" fillId="0" borderId="0" applyFont="0" applyFill="0" applyBorder="0" applyAlignment="0" applyProtection="0"/>
    <xf numFmtId="0" fontId="28" fillId="0" borderId="0" applyFont="0" applyFill="0" applyBorder="0" applyAlignment="0" applyProtection="0"/>
    <xf numFmtId="177" fontId="20" fillId="0" borderId="0" applyFont="0" applyFill="0" applyBorder="0" applyAlignment="0" applyProtection="0"/>
    <xf numFmtId="174" fontId="20" fillId="0" borderId="0" applyFont="0" applyFill="0" applyBorder="0" applyAlignment="0" applyProtection="0"/>
    <xf numFmtId="0" fontId="32" fillId="0" borderId="0">
      <alignment/>
      <protection/>
    </xf>
    <xf numFmtId="177" fontId="20" fillId="0" borderId="0" applyFont="0" applyFill="0" applyBorder="0" applyAlignment="0" applyProtection="0"/>
    <xf numFmtId="180" fontId="28" fillId="0" borderId="0" applyFont="0" applyFill="0" applyBorder="0" applyAlignment="0" applyProtection="0"/>
    <xf numFmtId="0" fontId="28" fillId="0" borderId="0" applyFont="0" applyFill="0" applyBorder="0" applyAlignment="0" applyProtection="0"/>
    <xf numFmtId="174" fontId="20" fillId="0" borderId="0" applyFont="0" applyFill="0" applyBorder="0" applyAlignment="0" applyProtection="0"/>
    <xf numFmtId="178" fontId="20" fillId="0" borderId="0" applyFont="0" applyFill="0" applyBorder="0" applyAlignment="0" applyProtection="0"/>
    <xf numFmtId="181" fontId="32" fillId="0" borderId="0" applyFont="0" applyFill="0" applyBorder="0" applyAlignment="0" applyProtection="0"/>
    <xf numFmtId="0" fontId="33" fillId="0" borderId="0">
      <alignment/>
      <protection/>
    </xf>
    <xf numFmtId="0" fontId="18" fillId="0" borderId="0">
      <alignment/>
      <protection/>
    </xf>
    <xf numFmtId="1" fontId="34" fillId="0" borderId="1" applyBorder="0" applyAlignment="0">
      <protection/>
    </xf>
    <xf numFmtId="3" fontId="21" fillId="0" borderId="1">
      <alignment/>
      <protection/>
    </xf>
    <xf numFmtId="3" fontId="21" fillId="0" borderId="1">
      <alignment/>
      <protection/>
    </xf>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0" fontId="35" fillId="2" borderId="0">
      <alignment/>
      <protection/>
    </xf>
    <xf numFmtId="0" fontId="35" fillId="2" borderId="0">
      <alignment/>
      <protection/>
    </xf>
    <xf numFmtId="0" fontId="35" fillId="2" borderId="0">
      <alignment/>
      <protection/>
    </xf>
    <xf numFmtId="9" fontId="32" fillId="0" borderId="0" applyFont="0" applyFill="0" applyBorder="0" applyAlignment="0" applyProtection="0"/>
    <xf numFmtId="0" fontId="36" fillId="2" borderId="0">
      <alignment/>
      <protection/>
    </xf>
    <xf numFmtId="0" fontId="6"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7" fillId="2" borderId="0">
      <alignment/>
      <protection/>
    </xf>
    <xf numFmtId="0" fontId="38"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9" fillId="0" borderId="0">
      <alignment/>
      <protection/>
    </xf>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4" fillId="26" borderId="0" applyNumberFormat="0" applyBorder="0" applyAlignment="0" applyProtection="0"/>
    <xf numFmtId="181" fontId="40" fillId="0" borderId="0" applyFont="0" applyFill="0" applyBorder="0" applyAlignment="0" applyProtection="0"/>
    <xf numFmtId="0" fontId="41" fillId="0" borderId="0" applyFont="0" applyFill="0" applyBorder="0" applyAlignment="0" applyProtection="0"/>
    <xf numFmtId="181" fontId="32" fillId="0" borderId="0" applyFont="0" applyFill="0" applyBorder="0" applyAlignment="0" applyProtection="0"/>
    <xf numFmtId="182" fontId="40" fillId="0" borderId="0" applyFont="0" applyFill="0" applyBorder="0" applyAlignment="0" applyProtection="0"/>
    <xf numFmtId="0" fontId="41" fillId="0" borderId="0" applyFont="0" applyFill="0" applyBorder="0" applyAlignment="0" applyProtection="0"/>
    <xf numFmtId="182" fontId="32" fillId="0" borderId="0" applyFont="0" applyFill="0" applyBorder="0" applyAlignment="0" applyProtection="0"/>
    <xf numFmtId="0" fontId="42" fillId="0" borderId="0">
      <alignment horizontal="center" wrapText="1"/>
      <protection locked="0"/>
    </xf>
    <xf numFmtId="183" fontId="40" fillId="0" borderId="0" applyFont="0" applyFill="0" applyBorder="0" applyAlignment="0" applyProtection="0"/>
    <xf numFmtId="0" fontId="41" fillId="0" borderId="0" applyFont="0" applyFill="0" applyBorder="0" applyAlignment="0" applyProtection="0"/>
    <xf numFmtId="183" fontId="32" fillId="0" borderId="0" applyFont="0" applyFill="0" applyBorder="0" applyAlignment="0" applyProtection="0"/>
    <xf numFmtId="184" fontId="40" fillId="0" borderId="0" applyFont="0" applyFill="0" applyBorder="0" applyAlignment="0" applyProtection="0"/>
    <xf numFmtId="0" fontId="41" fillId="0" borderId="0" applyFont="0" applyFill="0" applyBorder="0" applyAlignment="0" applyProtection="0"/>
    <xf numFmtId="184" fontId="32" fillId="0" borderId="0" applyFont="0" applyFill="0" applyBorder="0" applyAlignment="0" applyProtection="0"/>
    <xf numFmtId="174" fontId="20" fillId="0" borderId="0" applyFont="0" applyFill="0" applyBorder="0" applyAlignment="0" applyProtection="0"/>
    <xf numFmtId="0" fontId="155" fillId="27" borderId="0" applyNumberFormat="0" applyBorder="0" applyAlignment="0" applyProtection="0"/>
    <xf numFmtId="0" fontId="6" fillId="0" borderId="0">
      <alignment/>
      <protection/>
    </xf>
    <xf numFmtId="0" fontId="43" fillId="0" borderId="0" applyNumberFormat="0" applyFill="0" applyBorder="0" applyAlignment="0" applyProtection="0"/>
    <xf numFmtId="0" fontId="41" fillId="0" borderId="0">
      <alignment/>
      <protection/>
    </xf>
    <xf numFmtId="0" fontId="44" fillId="0" borderId="0">
      <alignment/>
      <protection/>
    </xf>
    <xf numFmtId="0" fontId="41" fillId="0" borderId="0">
      <alignment/>
      <protection/>
    </xf>
    <xf numFmtId="0" fontId="45" fillId="0" borderId="0">
      <alignment/>
      <protection/>
    </xf>
    <xf numFmtId="0" fontId="32" fillId="0" borderId="0">
      <alignment/>
      <protection/>
    </xf>
    <xf numFmtId="185" fontId="18" fillId="0" borderId="0" applyFill="0" applyBorder="0" applyAlignment="0">
      <protection/>
    </xf>
    <xf numFmtId="186" fontId="31" fillId="0" borderId="0" applyFill="0" applyBorder="0" applyAlignment="0">
      <protection/>
    </xf>
    <xf numFmtId="187" fontId="31" fillId="0" borderId="0" applyFill="0" applyBorder="0" applyAlignment="0">
      <protection/>
    </xf>
    <xf numFmtId="188" fontId="31" fillId="0" borderId="0" applyFill="0" applyBorder="0" applyAlignment="0">
      <protection/>
    </xf>
    <xf numFmtId="189" fontId="18" fillId="0" borderId="0" applyFill="0" applyBorder="0" applyAlignment="0">
      <protection/>
    </xf>
    <xf numFmtId="190" fontId="31" fillId="0" borderId="0" applyFill="0" applyBorder="0" applyAlignment="0">
      <protection/>
    </xf>
    <xf numFmtId="191" fontId="31" fillId="0" borderId="0" applyFill="0" applyBorder="0" applyAlignment="0">
      <protection/>
    </xf>
    <xf numFmtId="186" fontId="31" fillId="0" borderId="0" applyFill="0" applyBorder="0" applyAlignment="0">
      <protection/>
    </xf>
    <xf numFmtId="0" fontId="156" fillId="28" borderId="2" applyNumberFormat="0" applyAlignment="0" applyProtection="0"/>
    <xf numFmtId="0" fontId="46" fillId="0" borderId="0">
      <alignment/>
      <protection/>
    </xf>
    <xf numFmtId="0" fontId="157" fillId="29" borderId="3" applyNumberFormat="0" applyAlignment="0" applyProtection="0"/>
    <xf numFmtId="173" fontId="47" fillId="0" borderId="0" applyFont="0" applyFill="0" applyBorder="0" applyAlignment="0" applyProtection="0"/>
    <xf numFmtId="0" fontId="6" fillId="0" borderId="0">
      <alignment/>
      <protection/>
    </xf>
    <xf numFmtId="43" fontId="1" fillId="0" borderId="0" applyFont="0" applyFill="0" applyBorder="0" applyAlignment="0" applyProtection="0"/>
    <xf numFmtId="192" fontId="48" fillId="0" borderId="0">
      <alignment/>
      <protection/>
    </xf>
    <xf numFmtId="192" fontId="48" fillId="0" borderId="0">
      <alignment/>
      <protection/>
    </xf>
    <xf numFmtId="192" fontId="48" fillId="0" borderId="0">
      <alignment/>
      <protection/>
    </xf>
    <xf numFmtId="192" fontId="48" fillId="0" borderId="0">
      <alignment/>
      <protection/>
    </xf>
    <xf numFmtId="192" fontId="48" fillId="0" borderId="0">
      <alignment/>
      <protection/>
    </xf>
    <xf numFmtId="192" fontId="48" fillId="0" borderId="0">
      <alignment/>
      <protection/>
    </xf>
    <xf numFmtId="192" fontId="48" fillId="0" borderId="0">
      <alignment/>
      <protection/>
    </xf>
    <xf numFmtId="192" fontId="48" fillId="0" borderId="0">
      <alignment/>
      <protection/>
    </xf>
    <xf numFmtId="41" fontId="0" fillId="0" borderId="0" applyFont="0" applyFill="0" applyBorder="0" applyAlignment="0" applyProtection="0"/>
    <xf numFmtId="190" fontId="3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1"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29" fillId="0" borderId="0">
      <alignment/>
      <protection/>
    </xf>
    <xf numFmtId="195" fontId="14" fillId="0" borderId="0">
      <alignment/>
      <protection/>
    </xf>
    <xf numFmtId="3" fontId="18" fillId="0" borderId="0" applyFont="0" applyFill="0" applyBorder="0" applyAlignment="0" applyProtection="0"/>
    <xf numFmtId="0" fontId="49"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6" fontId="31" fillId="0" borderId="0" applyFont="0" applyFill="0" applyBorder="0" applyAlignment="0" applyProtection="0"/>
    <xf numFmtId="44" fontId="3" fillId="0" borderId="0" applyFont="0" applyFill="0" applyBorder="0" applyAlignment="0" applyProtection="0"/>
    <xf numFmtId="196" fontId="20" fillId="0" borderId="0" applyFont="0" applyFill="0" applyBorder="0" applyAlignment="0" applyProtection="0"/>
    <xf numFmtId="197" fontId="29" fillId="0" borderId="0">
      <alignment/>
      <protection/>
    </xf>
    <xf numFmtId="198" fontId="18" fillId="0" borderId="0">
      <alignment/>
      <protection/>
    </xf>
    <xf numFmtId="198" fontId="18" fillId="0" borderId="0">
      <alignment/>
      <protection/>
    </xf>
    <xf numFmtId="198" fontId="18" fillId="0" borderId="0">
      <alignment/>
      <protection/>
    </xf>
    <xf numFmtId="0" fontId="18" fillId="0" borderId="0" applyFont="0" applyFill="0" applyBorder="0" applyAlignment="0" applyProtection="0"/>
    <xf numFmtId="0" fontId="50" fillId="0" borderId="0" applyProtection="0">
      <alignment/>
    </xf>
    <xf numFmtId="14" fontId="30" fillId="0" borderId="0" applyFill="0" applyBorder="0" applyAlignment="0">
      <protection/>
    </xf>
    <xf numFmtId="199" fontId="29" fillId="0" borderId="0" applyFont="0" applyFill="0" applyBorder="0" applyAlignment="0" applyProtection="0"/>
    <xf numFmtId="200" fontId="29" fillId="0" borderId="0" applyFont="0" applyFill="0" applyBorder="0" applyAlignment="0" applyProtection="0"/>
    <xf numFmtId="201" fontId="29" fillId="0" borderId="0">
      <alignment/>
      <protection/>
    </xf>
    <xf numFmtId="202" fontId="18" fillId="0" borderId="0">
      <alignment/>
      <protection/>
    </xf>
    <xf numFmtId="202" fontId="18" fillId="0" borderId="0">
      <alignment/>
      <protection/>
    </xf>
    <xf numFmtId="202" fontId="18" fillId="0" borderId="0">
      <alignment/>
      <protection/>
    </xf>
    <xf numFmtId="177" fontId="51" fillId="0" borderId="0" applyFont="0" applyFill="0" applyBorder="0" applyAlignment="0" applyProtection="0"/>
    <xf numFmtId="178" fontId="51" fillId="0" borderId="0" applyFont="0" applyFill="0" applyBorder="0" applyAlignment="0" applyProtection="0"/>
    <xf numFmtId="177" fontId="51" fillId="0" borderId="0" applyFont="0" applyFill="0" applyBorder="0" applyAlignment="0" applyProtection="0"/>
    <xf numFmtId="41"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41" fontId="51" fillId="0" borderId="0" applyFont="0" applyFill="0" applyBorder="0" applyAlignment="0" applyProtection="0"/>
    <xf numFmtId="178" fontId="51" fillId="0" borderId="0" applyFont="0" applyFill="0" applyBorder="0" applyAlignment="0" applyProtection="0"/>
    <xf numFmtId="43"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51" fillId="0" borderId="0" applyFont="0" applyFill="0" applyBorder="0" applyAlignment="0" applyProtection="0"/>
    <xf numFmtId="190" fontId="31" fillId="0" borderId="0" applyFill="0" applyBorder="0" applyAlignment="0">
      <protection/>
    </xf>
    <xf numFmtId="186" fontId="31" fillId="0" borderId="0" applyFill="0" applyBorder="0" applyAlignment="0">
      <protection/>
    </xf>
    <xf numFmtId="190" fontId="31" fillId="0" borderId="0" applyFill="0" applyBorder="0" applyAlignment="0">
      <protection/>
    </xf>
    <xf numFmtId="191" fontId="31" fillId="0" borderId="0" applyFill="0" applyBorder="0" applyAlignment="0">
      <protection/>
    </xf>
    <xf numFmtId="186" fontId="31" fillId="0" borderId="0" applyFill="0" applyBorder="0" applyAlignment="0">
      <protection/>
    </xf>
    <xf numFmtId="0" fontId="52" fillId="0" borderId="0" applyNumberFormat="0" applyAlignment="0">
      <protection/>
    </xf>
    <xf numFmtId="203" fontId="6" fillId="0" borderId="0" applyFont="0" applyFill="0" applyBorder="0" applyAlignment="0" applyProtection="0"/>
    <xf numFmtId="0" fontId="158" fillId="0" borderId="0" applyNumberFormat="0" applyFill="0" applyBorder="0" applyAlignment="0" applyProtection="0"/>
    <xf numFmtId="2" fontId="18" fillId="0" borderId="0" applyFont="0" applyFill="0" applyBorder="0" applyAlignment="0" applyProtection="0"/>
    <xf numFmtId="2" fontId="50" fillId="0" borderId="0" applyProtection="0">
      <alignment/>
    </xf>
    <xf numFmtId="0" fontId="159" fillId="30" borderId="0" applyNumberFormat="0" applyBorder="0" applyAlignment="0" applyProtection="0"/>
    <xf numFmtId="38" fontId="32" fillId="31" borderId="0" applyNumberFormat="0" applyBorder="0" applyAlignment="0" applyProtection="0"/>
    <xf numFmtId="204" fontId="32" fillId="0" borderId="4" applyFont="0" applyFill="0" applyBorder="0" applyAlignment="0" applyProtection="0"/>
    <xf numFmtId="0" fontId="53" fillId="32" borderId="0">
      <alignment/>
      <protection/>
    </xf>
    <xf numFmtId="0" fontId="54" fillId="0" borderId="0">
      <alignment horizontal="left"/>
      <protection/>
    </xf>
    <xf numFmtId="0" fontId="55" fillId="0" borderId="5" applyNumberFormat="0" applyAlignment="0" applyProtection="0"/>
    <xf numFmtId="0" fontId="55" fillId="0" borderId="6">
      <alignment horizontal="left" vertical="center"/>
      <protection/>
    </xf>
    <xf numFmtId="0" fontId="160" fillId="0" borderId="7" applyNumberFormat="0" applyFill="0" applyAlignment="0" applyProtection="0"/>
    <xf numFmtId="0" fontId="161" fillId="0" borderId="8" applyNumberFormat="0" applyFill="0" applyAlignment="0" applyProtection="0"/>
    <xf numFmtId="0" fontId="162" fillId="0" borderId="9" applyNumberFormat="0" applyFill="0" applyAlignment="0" applyProtection="0"/>
    <xf numFmtId="0" fontId="162" fillId="0" borderId="0" applyNumberFormat="0" applyFill="0" applyBorder="0" applyAlignment="0" applyProtection="0"/>
    <xf numFmtId="0" fontId="56" fillId="0" borderId="0" applyProtection="0">
      <alignment/>
    </xf>
    <xf numFmtId="0" fontId="56" fillId="0" borderId="0" applyProtection="0">
      <alignment/>
    </xf>
    <xf numFmtId="0" fontId="56" fillId="0" borderId="0" applyProtection="0">
      <alignment/>
    </xf>
    <xf numFmtId="0" fontId="56" fillId="0" borderId="0" applyProtection="0">
      <alignment/>
    </xf>
    <xf numFmtId="0" fontId="55" fillId="0" borderId="0" applyProtection="0">
      <alignment/>
    </xf>
    <xf numFmtId="0" fontId="55" fillId="0" borderId="0" applyProtection="0">
      <alignment/>
    </xf>
    <xf numFmtId="0" fontId="55" fillId="0" borderId="0" applyProtection="0">
      <alignment/>
    </xf>
    <xf numFmtId="0" fontId="55" fillId="0" borderId="0" applyProtection="0">
      <alignment/>
    </xf>
    <xf numFmtId="0" fontId="57" fillId="0" borderId="10">
      <alignment horizontal="center"/>
      <protection/>
    </xf>
    <xf numFmtId="0" fontId="57" fillId="0" borderId="0">
      <alignment horizontal="center"/>
      <protection/>
    </xf>
    <xf numFmtId="5" fontId="58" fillId="33" borderId="1" applyNumberFormat="0" applyAlignment="0">
      <protection/>
    </xf>
    <xf numFmtId="49" fontId="59" fillId="0" borderId="1">
      <alignment vertical="center"/>
      <protection/>
    </xf>
    <xf numFmtId="180" fontId="28" fillId="0" borderId="0" applyFont="0" applyFill="0" applyBorder="0" applyAlignment="0" applyProtection="0"/>
    <xf numFmtId="0" fontId="163" fillId="34" borderId="2" applyNumberFormat="0" applyAlignment="0" applyProtection="0"/>
    <xf numFmtId="10" fontId="32" fillId="31" borderId="1" applyNumberFormat="0" applyBorder="0" applyAlignment="0" applyProtection="0"/>
    <xf numFmtId="0" fontId="6" fillId="0" borderId="0">
      <alignment/>
      <protection/>
    </xf>
    <xf numFmtId="0" fontId="29"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190" fontId="31" fillId="0" borderId="0" applyFill="0" applyBorder="0" applyAlignment="0">
      <protection/>
    </xf>
    <xf numFmtId="186" fontId="31" fillId="0" borderId="0" applyFill="0" applyBorder="0" applyAlignment="0">
      <protection/>
    </xf>
    <xf numFmtId="190" fontId="31" fillId="0" borderId="0" applyFill="0" applyBorder="0" applyAlignment="0">
      <protection/>
    </xf>
    <xf numFmtId="191" fontId="31" fillId="0" borderId="0" applyFill="0" applyBorder="0" applyAlignment="0">
      <protection/>
    </xf>
    <xf numFmtId="186" fontId="31" fillId="0" borderId="0" applyFill="0" applyBorder="0" applyAlignment="0">
      <protection/>
    </xf>
    <xf numFmtId="0" fontId="164" fillId="0" borderId="11" applyNumberFormat="0" applyFill="0" applyAlignment="0" applyProtection="0"/>
    <xf numFmtId="38" fontId="29" fillId="0" borderId="0" applyFont="0" applyFill="0" applyBorder="0" applyAlignment="0" applyProtection="0"/>
    <xf numFmtId="4" fontId="31" fillId="0" borderId="0" applyFon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60" fillId="0" borderId="10">
      <alignment/>
      <protection/>
    </xf>
    <xf numFmtId="205" fontId="39" fillId="0" borderId="12">
      <alignment/>
      <protection/>
    </xf>
    <xf numFmtId="206" fontId="29" fillId="0" borderId="0" applyFont="0" applyFill="0" applyBorder="0" applyAlignment="0" applyProtection="0"/>
    <xf numFmtId="207" fontId="29"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0" fillId="0" borderId="0" applyNumberFormat="0" applyFont="0" applyFill="0" applyAlignment="0">
      <protection/>
    </xf>
    <xf numFmtId="0" fontId="50" fillId="0" borderId="0" applyNumberFormat="0" applyFont="0" applyFill="0" applyAlignment="0">
      <protection/>
    </xf>
    <xf numFmtId="0" fontId="165" fillId="35" borderId="0" applyNumberFormat="0" applyBorder="0" applyAlignment="0" applyProtection="0"/>
    <xf numFmtId="0" fontId="14" fillId="0" borderId="0">
      <alignment/>
      <protection/>
    </xf>
    <xf numFmtId="0" fontId="14" fillId="0" borderId="0">
      <alignment/>
      <protection/>
    </xf>
    <xf numFmtId="37" fontId="61" fillId="0" borderId="0">
      <alignment/>
      <protection/>
    </xf>
    <xf numFmtId="0" fontId="18" fillId="0" borderId="0">
      <alignment/>
      <protection/>
    </xf>
    <xf numFmtId="0" fontId="3" fillId="0" borderId="0">
      <alignment/>
      <protection/>
    </xf>
    <xf numFmtId="0" fontId="32" fillId="0" borderId="0">
      <alignment/>
      <protection/>
    </xf>
    <xf numFmtId="0" fontId="0" fillId="0" borderId="0">
      <alignment/>
      <protection/>
    </xf>
    <xf numFmtId="0" fontId="6" fillId="0" borderId="0">
      <alignment/>
      <protection/>
    </xf>
    <xf numFmtId="0" fontId="6" fillId="0" borderId="0">
      <alignment/>
      <protection/>
    </xf>
    <xf numFmtId="0" fontId="166" fillId="0" borderId="0">
      <alignment/>
      <protection/>
    </xf>
    <xf numFmtId="0" fontId="18" fillId="0" borderId="0">
      <alignment/>
      <protection/>
    </xf>
    <xf numFmtId="0" fontId="18" fillId="0" borderId="0">
      <alignment/>
      <protection/>
    </xf>
    <xf numFmtId="0" fontId="6"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2" fillId="0" borderId="0">
      <alignment/>
      <protection/>
    </xf>
    <xf numFmtId="0" fontId="62" fillId="0" borderId="0" applyProtection="0">
      <alignment/>
    </xf>
    <xf numFmtId="0" fontId="62" fillId="0" borderId="0" applyProtection="0">
      <alignment/>
    </xf>
    <xf numFmtId="0" fontId="62" fillId="0" borderId="0" applyProtection="0">
      <alignment/>
    </xf>
    <xf numFmtId="0" fontId="62" fillId="0" borderId="0" applyProtection="0">
      <alignment/>
    </xf>
    <xf numFmtId="0" fontId="62" fillId="0" borderId="0" applyProtection="0">
      <alignment/>
    </xf>
    <xf numFmtId="0" fontId="63"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xf>
    <xf numFmtId="0" fontId="3" fillId="0" borderId="0">
      <alignment/>
      <protection/>
    </xf>
    <xf numFmtId="0" fontId="18" fillId="0" borderId="0">
      <alignment/>
      <protection/>
    </xf>
    <xf numFmtId="0" fontId="32" fillId="0" borderId="0">
      <alignment/>
      <protection/>
    </xf>
    <xf numFmtId="0" fontId="6"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6" fillId="0" borderId="0">
      <alignment/>
      <protection/>
    </xf>
    <xf numFmtId="0" fontId="6" fillId="0" borderId="0">
      <alignment/>
      <protection/>
    </xf>
    <xf numFmtId="0" fontId="31" fillId="31" borderId="0">
      <alignment/>
      <protection/>
    </xf>
    <xf numFmtId="0" fontId="51" fillId="0" borderId="0">
      <alignment/>
      <protection/>
    </xf>
    <xf numFmtId="0" fontId="0" fillId="36" borderId="13" applyNumberFormat="0" applyFont="0" applyAlignment="0" applyProtection="0"/>
    <xf numFmtId="178" fontId="64" fillId="0" borderId="0" applyFont="0" applyFill="0" applyBorder="0" applyAlignment="0" applyProtection="0"/>
    <xf numFmtId="177" fontId="6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18" fillId="0" borderId="0" applyFont="0" applyFill="0" applyBorder="0" applyAlignment="0" applyProtection="0"/>
    <xf numFmtId="0" fontId="14" fillId="0" borderId="0">
      <alignment/>
      <protection/>
    </xf>
    <xf numFmtId="0" fontId="167" fillId="28" borderId="14" applyNumberFormat="0" applyAlignment="0" applyProtection="0"/>
    <xf numFmtId="14" fontId="42" fillId="0" borderId="0">
      <alignment horizontal="center" wrapText="1"/>
      <protection locked="0"/>
    </xf>
    <xf numFmtId="9" fontId="1" fillId="0" borderId="0" applyFont="0" applyFill="0" applyBorder="0" applyAlignment="0" applyProtection="0"/>
    <xf numFmtId="189" fontId="18" fillId="0" borderId="0" applyFont="0" applyFill="0" applyBorder="0" applyAlignment="0" applyProtection="0"/>
    <xf numFmtId="2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15" applyNumberFormat="0" applyBorder="0">
      <alignment/>
      <protection/>
    </xf>
    <xf numFmtId="9" fontId="6" fillId="0" borderId="0" applyFont="0" applyFill="0" applyBorder="0" applyAlignment="0" applyProtection="0"/>
    <xf numFmtId="9" fontId="6" fillId="0" borderId="0" applyFont="0" applyFill="0" applyBorder="0" applyAlignment="0" applyProtection="0"/>
    <xf numFmtId="190" fontId="31" fillId="0" borderId="0" applyFill="0" applyBorder="0" applyAlignment="0">
      <protection/>
    </xf>
    <xf numFmtId="186" fontId="31" fillId="0" borderId="0" applyFill="0" applyBorder="0" applyAlignment="0">
      <protection/>
    </xf>
    <xf numFmtId="190" fontId="31" fillId="0" borderId="0" applyFill="0" applyBorder="0" applyAlignment="0">
      <protection/>
    </xf>
    <xf numFmtId="191" fontId="31" fillId="0" borderId="0" applyFill="0" applyBorder="0" applyAlignment="0">
      <protection/>
    </xf>
    <xf numFmtId="186" fontId="31" fillId="0" borderId="0" applyFill="0" applyBorder="0" applyAlignment="0">
      <protection/>
    </xf>
    <xf numFmtId="0" fontId="67" fillId="0" borderId="0">
      <alignment/>
      <protection/>
    </xf>
    <xf numFmtId="0" fontId="29" fillId="0" borderId="0" applyNumberFormat="0" applyFont="0" applyFill="0" applyBorder="0" applyAlignment="0" applyProtection="0"/>
    <xf numFmtId="0" fontId="68" fillId="0" borderId="10">
      <alignment horizontal="center"/>
      <protection/>
    </xf>
    <xf numFmtId="0" fontId="69" fillId="37" borderId="0" applyNumberFormat="0" applyFont="0" applyBorder="0" applyAlignment="0">
      <protection/>
    </xf>
    <xf numFmtId="14" fontId="70" fillId="0" borderId="0" applyNumberFormat="0" applyFill="0" applyBorder="0" applyAlignment="0" applyProtection="0"/>
    <xf numFmtId="180" fontId="28" fillId="0" borderId="0" applyFont="0" applyFill="0" applyBorder="0" applyAlignment="0" applyProtection="0"/>
    <xf numFmtId="0" fontId="6" fillId="0" borderId="0" applyNumberFormat="0" applyFill="0" applyBorder="0" applyAlignment="0" applyProtection="0"/>
    <xf numFmtId="4" fontId="71" fillId="38" borderId="16" applyNumberFormat="0" applyProtection="0">
      <alignment vertical="center"/>
    </xf>
    <xf numFmtId="4" fontId="72" fillId="38" borderId="16" applyNumberFormat="0" applyProtection="0">
      <alignment vertical="center"/>
    </xf>
    <xf numFmtId="4" fontId="73" fillId="38" borderId="16" applyNumberFormat="0" applyProtection="0">
      <alignment horizontal="left" vertical="center" indent="1"/>
    </xf>
    <xf numFmtId="4" fontId="73" fillId="39" borderId="0" applyNumberFormat="0" applyProtection="0">
      <alignment horizontal="left" vertical="center" indent="1"/>
    </xf>
    <xf numFmtId="4" fontId="73" fillId="40" borderId="16" applyNumberFormat="0" applyProtection="0">
      <alignment horizontal="right" vertical="center"/>
    </xf>
    <xf numFmtId="4" fontId="73" fillId="41" borderId="16" applyNumberFormat="0" applyProtection="0">
      <alignment horizontal="right" vertical="center"/>
    </xf>
    <xf numFmtId="4" fontId="73" fillId="42" borderId="16" applyNumberFormat="0" applyProtection="0">
      <alignment horizontal="right" vertical="center"/>
    </xf>
    <xf numFmtId="4" fontId="73" fillId="43" borderId="16" applyNumberFormat="0" applyProtection="0">
      <alignment horizontal="right" vertical="center"/>
    </xf>
    <xf numFmtId="4" fontId="73" fillId="44" borderId="16" applyNumberFormat="0" applyProtection="0">
      <alignment horizontal="right" vertical="center"/>
    </xf>
    <xf numFmtId="4" fontId="73" fillId="45" borderId="16" applyNumberFormat="0" applyProtection="0">
      <alignment horizontal="right" vertical="center"/>
    </xf>
    <xf numFmtId="4" fontId="73" fillId="46" borderId="16" applyNumberFormat="0" applyProtection="0">
      <alignment horizontal="right" vertical="center"/>
    </xf>
    <xf numFmtId="4" fontId="73" fillId="47" borderId="16" applyNumberFormat="0" applyProtection="0">
      <alignment horizontal="right" vertical="center"/>
    </xf>
    <xf numFmtId="4" fontId="73" fillId="48" borderId="16" applyNumberFormat="0" applyProtection="0">
      <alignment horizontal="right" vertical="center"/>
    </xf>
    <xf numFmtId="4" fontId="71" fillId="49" borderId="17" applyNumberFormat="0" applyProtection="0">
      <alignment horizontal="left" vertical="center" indent="1"/>
    </xf>
    <xf numFmtId="4" fontId="71" fillId="50" borderId="0" applyNumberFormat="0" applyProtection="0">
      <alignment horizontal="left" vertical="center" indent="1"/>
    </xf>
    <xf numFmtId="4" fontId="71" fillId="39" borderId="0" applyNumberFormat="0" applyProtection="0">
      <alignment horizontal="left" vertical="center" indent="1"/>
    </xf>
    <xf numFmtId="4" fontId="73" fillId="50" borderId="16" applyNumberFormat="0" applyProtection="0">
      <alignment horizontal="right" vertical="center"/>
    </xf>
    <xf numFmtId="4" fontId="30" fillId="50" borderId="0" applyNumberFormat="0" applyProtection="0">
      <alignment horizontal="left" vertical="center" indent="1"/>
    </xf>
    <xf numFmtId="4" fontId="30" fillId="39" borderId="0" applyNumberFormat="0" applyProtection="0">
      <alignment horizontal="left" vertical="center" indent="1"/>
    </xf>
    <xf numFmtId="4" fontId="73" fillId="51" borderId="16" applyNumberFormat="0" applyProtection="0">
      <alignment vertical="center"/>
    </xf>
    <xf numFmtId="4" fontId="74" fillId="51" borderId="16" applyNumberFormat="0" applyProtection="0">
      <alignment vertical="center"/>
    </xf>
    <xf numFmtId="4" fontId="71" fillId="50" borderId="18" applyNumberFormat="0" applyProtection="0">
      <alignment horizontal="left" vertical="center" indent="1"/>
    </xf>
    <xf numFmtId="4" fontId="73" fillId="51" borderId="16" applyNumberFormat="0" applyProtection="0">
      <alignment horizontal="right" vertical="center"/>
    </xf>
    <xf numFmtId="4" fontId="74" fillId="51" borderId="16" applyNumberFormat="0" applyProtection="0">
      <alignment horizontal="right" vertical="center"/>
    </xf>
    <xf numFmtId="4" fontId="71" fillId="50" borderId="16" applyNumberFormat="0" applyProtection="0">
      <alignment horizontal="left" vertical="center" indent="1"/>
    </xf>
    <xf numFmtId="4" fontId="75" fillId="33" borderId="18" applyNumberFormat="0" applyProtection="0">
      <alignment horizontal="left" vertical="center" indent="1"/>
    </xf>
    <xf numFmtId="4" fontId="76" fillId="51" borderId="16" applyNumberFormat="0" applyProtection="0">
      <alignment horizontal="right" vertical="center"/>
    </xf>
    <xf numFmtId="0" fontId="69" fillId="1" borderId="6" applyNumberFormat="0" applyFont="0" applyAlignment="0">
      <protection/>
    </xf>
    <xf numFmtId="0" fontId="77" fillId="0" borderId="0" applyNumberFormat="0" applyFill="0" applyBorder="0" applyAlignment="0">
      <protection/>
    </xf>
    <xf numFmtId="0" fontId="32" fillId="0" borderId="19" applyNumberFormat="0" applyFill="0" applyBorder="0" applyAlignment="0" applyProtection="0"/>
    <xf numFmtId="0" fontId="6" fillId="0" borderId="20">
      <alignment horizontal="center"/>
      <protection/>
    </xf>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60" fillId="0" borderId="0">
      <alignment/>
      <protection/>
    </xf>
    <xf numFmtId="40" fontId="78" fillId="0" borderId="0" applyBorder="0">
      <alignment horizontal="right"/>
      <protection/>
    </xf>
    <xf numFmtId="211" fontId="66" fillId="0" borderId="21">
      <alignment horizontal="right" vertical="center"/>
      <protection/>
    </xf>
    <xf numFmtId="211" fontId="66" fillId="0" borderId="21">
      <alignment horizontal="right" vertical="center"/>
      <protection/>
    </xf>
    <xf numFmtId="211" fontId="66" fillId="0" borderId="21">
      <alignment horizontal="right" vertical="center"/>
      <protection/>
    </xf>
    <xf numFmtId="211" fontId="66" fillId="0" borderId="21">
      <alignment horizontal="right" vertical="center"/>
      <protection/>
    </xf>
    <xf numFmtId="211" fontId="66" fillId="0" borderId="21">
      <alignment horizontal="right" vertical="center"/>
      <protection/>
    </xf>
    <xf numFmtId="211" fontId="66" fillId="0" borderId="21">
      <alignment horizontal="right" vertical="center"/>
      <protection/>
    </xf>
    <xf numFmtId="49" fontId="30" fillId="0" borderId="0" applyFill="0" applyBorder="0" applyAlignment="0">
      <protection/>
    </xf>
    <xf numFmtId="212" fontId="18" fillId="0" borderId="0" applyFill="0" applyBorder="0" applyAlignment="0">
      <protection/>
    </xf>
    <xf numFmtId="213" fontId="18" fillId="0" borderId="0" applyFill="0" applyBorder="0" applyAlignment="0">
      <protection/>
    </xf>
    <xf numFmtId="214" fontId="66" fillId="0" borderId="21">
      <alignment horizontal="center"/>
      <protection/>
    </xf>
    <xf numFmtId="0" fontId="79" fillId="0" borderId="22">
      <alignment/>
      <protection/>
    </xf>
    <xf numFmtId="0" fontId="6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3" fontId="80" fillId="0" borderId="23" applyNumberFormat="0" applyBorder="0" applyAlignment="0">
      <protection/>
    </xf>
    <xf numFmtId="0" fontId="168" fillId="0" borderId="0" applyNumberFormat="0" applyFill="0" applyBorder="0" applyAlignment="0" applyProtection="0"/>
    <xf numFmtId="0" fontId="169" fillId="0" borderId="24" applyNumberFormat="0" applyFill="0" applyAlignment="0" applyProtection="0"/>
    <xf numFmtId="0" fontId="50" fillId="0" borderId="25" applyProtection="0">
      <alignment/>
    </xf>
    <xf numFmtId="215" fontId="81" fillId="0" borderId="0" applyFont="0" applyFill="0" applyBorder="0" applyAlignment="0" applyProtection="0"/>
    <xf numFmtId="216" fontId="47" fillId="0" borderId="0" applyFont="0" applyFill="0" applyBorder="0" applyAlignment="0" applyProtection="0"/>
    <xf numFmtId="213" fontId="66" fillId="0" borderId="0">
      <alignment/>
      <protection/>
    </xf>
    <xf numFmtId="217" fontId="66" fillId="0" borderId="1">
      <alignment/>
      <protection/>
    </xf>
    <xf numFmtId="3" fontId="66" fillId="0" borderId="0" applyNumberFormat="0" applyBorder="0" applyAlignment="0" applyProtection="0"/>
    <xf numFmtId="3" fontId="34" fillId="0" borderId="0">
      <alignment/>
      <protection locked="0"/>
    </xf>
    <xf numFmtId="5" fontId="32" fillId="52" borderId="26">
      <alignment vertical="top"/>
      <protection/>
    </xf>
    <xf numFmtId="0" fontId="82" fillId="53" borderId="1">
      <alignment horizontal="left" vertical="center"/>
      <protection/>
    </xf>
    <xf numFmtId="6" fontId="32" fillId="54" borderId="26">
      <alignment/>
      <protection/>
    </xf>
    <xf numFmtId="5" fontId="58" fillId="0" borderId="26">
      <alignment horizontal="left" vertical="top"/>
      <protection/>
    </xf>
    <xf numFmtId="0" fontId="32" fillId="55" borderId="0">
      <alignment horizontal="left" vertical="center"/>
      <protection/>
    </xf>
    <xf numFmtId="5" fontId="39" fillId="0" borderId="20">
      <alignment horizontal="left" vertical="top"/>
      <protection/>
    </xf>
    <xf numFmtId="0" fontId="83" fillId="0" borderId="20">
      <alignment horizontal="left" vertical="center"/>
      <protection/>
    </xf>
    <xf numFmtId="0" fontId="18" fillId="0" borderId="0">
      <alignment/>
      <protection/>
    </xf>
    <xf numFmtId="218" fontId="18" fillId="0" borderId="0" applyFont="0" applyFill="0" applyBorder="0" applyAlignment="0" applyProtection="0"/>
    <xf numFmtId="219" fontId="18" fillId="0" borderId="0" applyFont="0" applyFill="0" applyBorder="0" applyAlignment="0" applyProtection="0"/>
    <xf numFmtId="42" fontId="51" fillId="0" borderId="0" applyFont="0" applyFill="0" applyBorder="0" applyAlignment="0" applyProtection="0"/>
    <xf numFmtId="44" fontId="51" fillId="0" borderId="0" applyFont="0" applyFill="0" applyBorder="0" applyAlignment="0" applyProtection="0"/>
    <xf numFmtId="0" fontId="170" fillId="0" borderId="0" applyNumberFormat="0" applyFill="0" applyBorder="0" applyAlignment="0" applyProtection="0"/>
    <xf numFmtId="0" fontId="84" fillId="0" borderId="0" applyNumberFormat="0" applyFill="0" applyBorder="0" applyAlignment="0" applyProtection="0"/>
    <xf numFmtId="40" fontId="86" fillId="0" borderId="0" applyFont="0" applyFill="0" applyBorder="0" applyAlignment="0" applyProtection="0"/>
    <xf numFmtId="38"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9" fontId="87" fillId="0" borderId="0" applyFont="0" applyFill="0" applyBorder="0" applyAlignment="0" applyProtection="0"/>
    <xf numFmtId="0" fontId="88" fillId="0" borderId="0">
      <alignment/>
      <protection/>
    </xf>
    <xf numFmtId="0" fontId="89" fillId="0" borderId="27">
      <alignment/>
      <protection/>
    </xf>
    <xf numFmtId="0" fontId="50" fillId="0" borderId="0">
      <alignment/>
      <protection/>
    </xf>
    <xf numFmtId="177" fontId="62" fillId="0" borderId="0" applyFont="0" applyFill="0" applyBorder="0" applyAlignment="0" applyProtection="0"/>
    <xf numFmtId="178" fontId="62"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220" fontId="87" fillId="0" borderId="0" applyFont="0" applyFill="0" applyBorder="0" applyAlignment="0" applyProtection="0"/>
    <xf numFmtId="221" fontId="87" fillId="0" borderId="0" applyFont="0" applyFill="0" applyBorder="0" applyAlignment="0" applyProtection="0"/>
    <xf numFmtId="0" fontId="90" fillId="0" borderId="0">
      <alignment/>
      <protection/>
    </xf>
    <xf numFmtId="169" fontId="18" fillId="0" borderId="0" applyFont="0" applyFill="0" applyBorder="0" applyAlignment="0" applyProtection="0"/>
    <xf numFmtId="0" fontId="14" fillId="0" borderId="0">
      <alignment/>
      <protection/>
    </xf>
    <xf numFmtId="222" fontId="62" fillId="0" borderId="0" applyFont="0" applyFill="0" applyBorder="0" applyAlignment="0" applyProtection="0"/>
    <xf numFmtId="6" fontId="25" fillId="0" borderId="0" applyFont="0" applyFill="0" applyBorder="0" applyAlignment="0" applyProtection="0"/>
    <xf numFmtId="190" fontId="62" fillId="0" borderId="0" applyFont="0" applyFill="0" applyBorder="0" applyAlignment="0" applyProtection="0"/>
    <xf numFmtId="178" fontId="29" fillId="0" borderId="0" applyNumberFormat="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4" fillId="0" borderId="0">
      <alignment vertical="center"/>
      <protection/>
    </xf>
  </cellStyleXfs>
  <cellXfs count="778">
    <xf numFmtId="0" fontId="0" fillId="0" borderId="0" xfId="0" applyFont="1" applyAlignment="1">
      <alignment/>
    </xf>
    <xf numFmtId="0" fontId="3" fillId="0" borderId="0" xfId="0" applyFont="1" applyFill="1" applyAlignment="1">
      <alignment horizontal="left"/>
    </xf>
    <xf numFmtId="0" fontId="4" fillId="0" borderId="0" xfId="0" applyFont="1" applyFill="1" applyAlignment="1">
      <alignment/>
    </xf>
    <xf numFmtId="0" fontId="7" fillId="0" borderId="0" xfId="352" applyFont="1" applyFill="1" applyAlignment="1">
      <alignment vertical="center"/>
      <protection/>
    </xf>
    <xf numFmtId="0" fontId="4" fillId="0" borderId="0" xfId="0" applyFont="1" applyFill="1" applyAlignment="1">
      <alignment vertical="center"/>
    </xf>
    <xf numFmtId="49" fontId="9" fillId="0" borderId="0" xfId="0" applyNumberFormat="1" applyFont="1" applyFill="1" applyBorder="1" applyAlignment="1">
      <alignment horizontal="center"/>
    </xf>
    <xf numFmtId="49" fontId="10" fillId="0" borderId="0" xfId="0" applyNumberFormat="1" applyFont="1" applyFill="1" applyBorder="1" applyAlignment="1">
      <alignment wrapText="1"/>
    </xf>
    <xf numFmtId="3" fontId="4" fillId="0" borderId="0" xfId="0" applyNumberFormat="1" applyFont="1" applyFill="1" applyAlignment="1">
      <alignment/>
    </xf>
    <xf numFmtId="0" fontId="13" fillId="0" borderId="0"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3" fontId="10" fillId="0" borderId="23" xfId="0" applyNumberFormat="1" applyFont="1" applyFill="1" applyBorder="1" applyAlignment="1">
      <alignment vertical="center"/>
    </xf>
    <xf numFmtId="0" fontId="10" fillId="0" borderId="0" xfId="0" applyFont="1" applyFill="1" applyBorder="1" applyAlignment="1">
      <alignment/>
    </xf>
    <xf numFmtId="49" fontId="9" fillId="0" borderId="28" xfId="0" applyNumberFormat="1" applyFont="1" applyFill="1" applyBorder="1" applyAlignment="1">
      <alignment horizontal="center" vertical="center" wrapText="1"/>
    </xf>
    <xf numFmtId="49" fontId="10" fillId="0" borderId="28" xfId="0" applyNumberFormat="1" applyFont="1" applyFill="1" applyBorder="1" applyAlignment="1">
      <alignment horizontal="left" vertical="center" wrapText="1"/>
    </xf>
    <xf numFmtId="3" fontId="10" fillId="0" borderId="28" xfId="0" applyNumberFormat="1" applyFont="1" applyFill="1" applyBorder="1" applyAlignment="1">
      <alignment vertical="center"/>
    </xf>
    <xf numFmtId="0" fontId="10" fillId="0" borderId="0" xfId="0" applyFont="1" applyFill="1" applyAlignment="1">
      <alignment/>
    </xf>
    <xf numFmtId="49" fontId="16" fillId="0" borderId="28" xfId="0" applyNumberFormat="1" applyFont="1" applyFill="1" applyBorder="1" applyAlignment="1">
      <alignment horizontal="center" vertical="center" wrapText="1"/>
    </xf>
    <xf numFmtId="49" fontId="4" fillId="0" borderId="28" xfId="0" applyNumberFormat="1" applyFont="1" applyFill="1" applyBorder="1" applyAlignment="1">
      <alignment horizontal="left" vertical="center" wrapText="1"/>
    </xf>
    <xf numFmtId="3" fontId="4" fillId="0" borderId="28" xfId="0" applyNumberFormat="1" applyFont="1" applyFill="1" applyBorder="1" applyAlignment="1">
      <alignment vertical="center"/>
    </xf>
    <xf numFmtId="3" fontId="11" fillId="0" borderId="28" xfId="0" applyNumberFormat="1" applyFont="1" applyFill="1" applyBorder="1" applyAlignment="1">
      <alignment vertical="center"/>
    </xf>
    <xf numFmtId="49" fontId="4" fillId="0" borderId="28" xfId="0" applyNumberFormat="1" applyFont="1" applyFill="1" applyBorder="1" applyAlignment="1">
      <alignment vertical="center" wrapText="1"/>
    </xf>
    <xf numFmtId="49" fontId="17" fillId="0" borderId="28" xfId="0" applyNumberFormat="1" applyFont="1" applyFill="1" applyBorder="1" applyAlignment="1">
      <alignment horizontal="center" vertical="center" wrapText="1"/>
    </xf>
    <xf numFmtId="49" fontId="17" fillId="0" borderId="28" xfId="0" applyNumberFormat="1" applyFont="1" applyFill="1" applyBorder="1" applyAlignment="1">
      <alignment vertical="center" wrapText="1"/>
    </xf>
    <xf numFmtId="0" fontId="17" fillId="0" borderId="0" xfId="0" applyFont="1" applyFill="1" applyAlignment="1">
      <alignment/>
    </xf>
    <xf numFmtId="3" fontId="4" fillId="0" borderId="29" xfId="0" applyNumberFormat="1" applyFont="1" applyFill="1" applyBorder="1" applyAlignment="1">
      <alignment vertical="center"/>
    </xf>
    <xf numFmtId="49" fontId="16" fillId="0" borderId="0" xfId="0" applyNumberFormat="1" applyFont="1" applyFill="1" applyAlignment="1">
      <alignment horizontal="center"/>
    </xf>
    <xf numFmtId="49" fontId="4" fillId="0" borderId="0" xfId="0" applyNumberFormat="1" applyFont="1" applyFill="1" applyAlignment="1">
      <alignment wrapText="1"/>
    </xf>
    <xf numFmtId="173" fontId="4" fillId="0" borderId="0" xfId="0" applyNumberFormat="1" applyFont="1" applyFill="1" applyAlignment="1">
      <alignment/>
    </xf>
    <xf numFmtId="49" fontId="16" fillId="0" borderId="28" xfId="0" applyNumberFormat="1" applyFont="1" applyFill="1" applyBorder="1" applyAlignment="1">
      <alignment vertical="center" wrapText="1"/>
    </xf>
    <xf numFmtId="0" fontId="16" fillId="0" borderId="0" xfId="0" applyFont="1" applyFill="1" applyAlignment="1">
      <alignment/>
    </xf>
    <xf numFmtId="0" fontId="171" fillId="0" borderId="0" xfId="0" applyFont="1" applyAlignment="1">
      <alignment/>
    </xf>
    <xf numFmtId="0" fontId="94" fillId="0" borderId="0" xfId="0" applyFont="1" applyAlignment="1">
      <alignment horizontal="center" vertical="center"/>
    </xf>
    <xf numFmtId="0" fontId="95" fillId="0" borderId="30" xfId="0" applyFont="1" applyBorder="1" applyAlignment="1">
      <alignment horizontal="center" vertical="center"/>
    </xf>
    <xf numFmtId="0" fontId="91" fillId="0" borderId="1" xfId="0" applyFont="1" applyBorder="1" applyAlignment="1">
      <alignment horizontal="center" vertical="center" wrapText="1"/>
    </xf>
    <xf numFmtId="0" fontId="91" fillId="0" borderId="1" xfId="0" applyFont="1" applyBorder="1" applyAlignment="1">
      <alignment vertical="center" wrapText="1"/>
    </xf>
    <xf numFmtId="3" fontId="91" fillId="0" borderId="1" xfId="0" applyNumberFormat="1" applyFont="1" applyBorder="1" applyAlignment="1">
      <alignment vertical="center" wrapText="1"/>
    </xf>
    <xf numFmtId="9" fontId="91" fillId="0" borderId="1" xfId="375" applyFont="1" applyBorder="1" applyAlignment="1">
      <alignment vertical="center" wrapText="1"/>
    </xf>
    <xf numFmtId="0" fontId="2" fillId="0" borderId="0" xfId="0" applyFont="1" applyAlignment="1">
      <alignment/>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3" fontId="30" fillId="0" borderId="1" xfId="0" applyNumberFormat="1" applyFont="1" applyBorder="1" applyAlignment="1">
      <alignment vertical="center" wrapText="1"/>
    </xf>
    <xf numFmtId="0" fontId="0" fillId="0" borderId="0" xfId="0" applyFont="1" applyAlignment="1">
      <alignment/>
    </xf>
    <xf numFmtId="3" fontId="2" fillId="0" borderId="0" xfId="0" applyNumberFormat="1" applyFont="1" applyAlignment="1">
      <alignment/>
    </xf>
    <xf numFmtId="3" fontId="0" fillId="0" borderId="0" xfId="0" applyNumberFormat="1" applyFont="1" applyAlignment="1">
      <alignment/>
    </xf>
    <xf numFmtId="0" fontId="96" fillId="0" borderId="0" xfId="0" applyFont="1" applyAlignment="1">
      <alignment vertical="center"/>
    </xf>
    <xf numFmtId="0" fontId="95" fillId="0" borderId="0" xfId="0" applyFont="1" applyAlignment="1">
      <alignment vertical="center"/>
    </xf>
    <xf numFmtId="0" fontId="169" fillId="0" borderId="0" xfId="0" applyFont="1" applyAlignment="1">
      <alignment/>
    </xf>
    <xf numFmtId="0" fontId="10" fillId="0" borderId="0" xfId="0" applyFont="1" applyFill="1" applyAlignment="1">
      <alignment horizontal="centerContinuous"/>
    </xf>
    <xf numFmtId="0" fontId="4" fillId="0" borderId="0" xfId="0" applyFont="1" applyFill="1" applyAlignment="1">
      <alignment horizontal="right" vertical="top"/>
    </xf>
    <xf numFmtId="0" fontId="4" fillId="0" borderId="0" xfId="0" applyFont="1" applyFill="1" applyAlignment="1">
      <alignment horizontal="centerContinuous"/>
    </xf>
    <xf numFmtId="0" fontId="7" fillId="0" borderId="0" xfId="0" applyFont="1" applyAlignment="1">
      <alignment horizontal="centerContinuous"/>
    </xf>
    <xf numFmtId="0" fontId="7" fillId="0" borderId="0" xfId="0" applyFont="1" applyFill="1" applyAlignment="1">
      <alignment horizontal="centerContinuous" vertical="center" wrapText="1"/>
    </xf>
    <xf numFmtId="0" fontId="97" fillId="0" borderId="0" xfId="0" applyFont="1" applyFill="1" applyAlignment="1">
      <alignment horizontal="centerContinuous"/>
    </xf>
    <xf numFmtId="0" fontId="4" fillId="0" borderId="0" xfId="0" applyFont="1" applyFill="1" applyAlignment="1">
      <alignment/>
    </xf>
    <xf numFmtId="0" fontId="98" fillId="0" borderId="0" xfId="0" applyFont="1" applyFill="1" applyAlignment="1">
      <alignment horizontal="left"/>
    </xf>
    <xf numFmtId="0" fontId="98" fillId="0" borderId="0" xfId="0" applyFont="1" applyFill="1" applyAlignment="1">
      <alignment horizontal="left" vertical="center" wrapText="1"/>
    </xf>
    <xf numFmtId="0" fontId="5" fillId="0" borderId="0" xfId="0" applyFont="1" applyFill="1" applyAlignment="1">
      <alignment/>
    </xf>
    <xf numFmtId="0" fontId="98" fillId="0" borderId="0" xfId="0" applyFont="1" applyFill="1" applyAlignment="1">
      <alignment/>
    </xf>
    <xf numFmtId="0" fontId="98" fillId="0" borderId="0" xfId="0" applyFont="1" applyFill="1" applyAlignment="1">
      <alignment horizontal="right"/>
    </xf>
    <xf numFmtId="0" fontId="7" fillId="0" borderId="26" xfId="0" applyFont="1" applyFill="1" applyBorder="1" applyAlignment="1">
      <alignment horizontal="center" vertical="center"/>
    </xf>
    <xf numFmtId="0" fontId="3" fillId="0" borderId="0" xfId="0" applyFont="1" applyFill="1" applyAlignment="1">
      <alignment/>
    </xf>
    <xf numFmtId="0" fontId="7" fillId="0" borderId="20" xfId="0" applyFont="1" applyFill="1" applyBorder="1" applyAlignment="1">
      <alignment horizontal="center" vertical="center"/>
    </xf>
    <xf numFmtId="0" fontId="7" fillId="0" borderId="3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applyFill="1" applyAlignment="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9" fontId="10" fillId="0" borderId="23" xfId="398" applyFont="1" applyFill="1" applyBorder="1" applyAlignment="1">
      <alignment horizontal="center" vertical="center"/>
    </xf>
    <xf numFmtId="3" fontId="10" fillId="0" borderId="0" xfId="0" applyNumberFormat="1" applyFont="1" applyFill="1" applyAlignment="1">
      <alignment vertical="center"/>
    </xf>
    <xf numFmtId="0" fontId="10" fillId="0" borderId="0" xfId="0" applyFont="1" applyFill="1" applyAlignment="1">
      <alignment vertical="center"/>
    </xf>
    <xf numFmtId="0" fontId="10" fillId="0" borderId="28" xfId="0" applyFont="1" applyFill="1" applyBorder="1" applyAlignment="1">
      <alignment horizontal="center" vertical="center"/>
    </xf>
    <xf numFmtId="0" fontId="10" fillId="0" borderId="28" xfId="0" applyFont="1" applyFill="1" applyBorder="1" applyAlignment="1">
      <alignment vertical="center" wrapText="1"/>
    </xf>
    <xf numFmtId="0" fontId="63" fillId="0" borderId="28" xfId="0" applyFont="1" applyFill="1" applyBorder="1" applyAlignment="1">
      <alignment horizontal="center" vertical="center" wrapText="1"/>
    </xf>
    <xf numFmtId="49" fontId="63" fillId="0" borderId="28" xfId="0" applyNumberFormat="1" applyFont="1" applyFill="1" applyBorder="1" applyAlignment="1">
      <alignment vertical="center" wrapText="1"/>
    </xf>
    <xf numFmtId="3" fontId="4" fillId="0" borderId="23" xfId="0" applyNumberFormat="1" applyFont="1" applyFill="1" applyBorder="1" applyAlignment="1">
      <alignment vertical="center"/>
    </xf>
    <xf numFmtId="9" fontId="4" fillId="0" borderId="23" xfId="398"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173" fontId="4" fillId="0" borderId="0" xfId="0" applyNumberFormat="1" applyFont="1" applyFill="1" applyBorder="1" applyAlignment="1">
      <alignment vertical="center" wrapText="1"/>
    </xf>
    <xf numFmtId="0" fontId="99" fillId="0" borderId="28" xfId="0" applyFont="1" applyFill="1" applyBorder="1" applyAlignment="1">
      <alignment horizontal="center" vertical="center" wrapText="1"/>
    </xf>
    <xf numFmtId="49" fontId="99" fillId="0" borderId="28" xfId="0" applyNumberFormat="1"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10" fillId="0" borderId="28" xfId="0" applyFont="1" applyFill="1" applyBorder="1" applyAlignment="1">
      <alignment horizontal="center" vertical="center"/>
    </xf>
    <xf numFmtId="0" fontId="4" fillId="0" borderId="28" xfId="0" applyFont="1" applyFill="1" applyBorder="1" applyAlignment="1">
      <alignment vertical="center" wrapText="1"/>
    </xf>
    <xf numFmtId="0" fontId="7" fillId="0" borderId="0" xfId="0" applyFont="1" applyFill="1" applyAlignment="1">
      <alignment horizontal="left"/>
    </xf>
    <xf numFmtId="0" fontId="32" fillId="0" borderId="0" xfId="0" applyFont="1" applyFill="1" applyAlignment="1">
      <alignment/>
    </xf>
    <xf numFmtId="0" fontId="32" fillId="0" borderId="0" xfId="0" applyFont="1" applyFill="1" applyAlignment="1" quotePrefix="1">
      <alignment horizontal="left"/>
    </xf>
    <xf numFmtId="0" fontId="32" fillId="0" borderId="0" xfId="0" applyFont="1" applyFill="1" applyAlignment="1">
      <alignment wrapText="1"/>
    </xf>
    <xf numFmtId="0" fontId="32" fillId="0" borderId="0" xfId="0" applyFont="1" applyFill="1" applyBorder="1" applyAlignment="1" quotePrefix="1">
      <alignment/>
    </xf>
    <xf numFmtId="0" fontId="32" fillId="0" borderId="0" xfId="328" applyFont="1" applyFill="1">
      <alignment/>
      <protection/>
    </xf>
    <xf numFmtId="0" fontId="5" fillId="0" borderId="0" xfId="328" applyFont="1" applyFill="1">
      <alignment/>
      <protection/>
    </xf>
    <xf numFmtId="0" fontId="11" fillId="0" borderId="0" xfId="0" applyFont="1" applyFill="1" applyAlignment="1" quotePrefix="1">
      <alignment horizontal="left"/>
    </xf>
    <xf numFmtId="0" fontId="100" fillId="0" borderId="0" xfId="0" applyFont="1" applyAlignment="1">
      <alignment/>
    </xf>
    <xf numFmtId="0" fontId="10" fillId="0" borderId="29" xfId="0" applyFont="1" applyFill="1" applyBorder="1" applyAlignment="1">
      <alignment horizontal="center" vertical="center"/>
    </xf>
    <xf numFmtId="0" fontId="10" fillId="0" borderId="29" xfId="0" applyFont="1" applyFill="1" applyBorder="1" applyAlignment="1">
      <alignment vertical="center" wrapText="1"/>
    </xf>
    <xf numFmtId="3" fontId="10" fillId="0" borderId="29" xfId="0" applyNumberFormat="1" applyFont="1" applyFill="1" applyBorder="1" applyAlignment="1">
      <alignment vertical="center"/>
    </xf>
    <xf numFmtId="9" fontId="10" fillId="0" borderId="29" xfId="398" applyFont="1" applyFill="1" applyBorder="1" applyAlignment="1">
      <alignment horizontal="center" vertical="center"/>
    </xf>
    <xf numFmtId="0" fontId="91" fillId="0" borderId="0" xfId="0" applyFont="1" applyAlignment="1">
      <alignment horizontal="right" vertical="center"/>
    </xf>
    <xf numFmtId="0" fontId="0" fillId="0" borderId="0" xfId="0" applyAlignment="1">
      <alignment horizontal="center"/>
    </xf>
    <xf numFmtId="0" fontId="172" fillId="0" borderId="0" xfId="0" applyFont="1" applyAlignment="1">
      <alignment/>
    </xf>
    <xf numFmtId="0" fontId="92" fillId="0" borderId="1"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1" xfId="0" applyFont="1" applyBorder="1" applyAlignment="1">
      <alignment vertical="center" wrapText="1"/>
    </xf>
    <xf numFmtId="3" fontId="92" fillId="0" borderId="1" xfId="0" applyNumberFormat="1" applyFont="1" applyBorder="1" applyAlignment="1">
      <alignment horizontal="right" vertical="center" wrapText="1"/>
    </xf>
    <xf numFmtId="0" fontId="92" fillId="0" borderId="0" xfId="0" applyFont="1" applyAlignment="1">
      <alignment/>
    </xf>
    <xf numFmtId="0" fontId="92" fillId="0" borderId="1" xfId="0" applyFont="1" applyBorder="1" applyAlignment="1">
      <alignment vertical="center" wrapText="1"/>
    </xf>
    <xf numFmtId="0" fontId="101" fillId="0" borderId="1" xfId="0" applyFont="1" applyBorder="1" applyAlignment="1">
      <alignment horizontal="center" vertical="center" wrapText="1"/>
    </xf>
    <xf numFmtId="0" fontId="101" fillId="0" borderId="1" xfId="0" applyFont="1" applyBorder="1" applyAlignment="1">
      <alignment vertical="center" wrapText="1"/>
    </xf>
    <xf numFmtId="3" fontId="101" fillId="0" borderId="1" xfId="0" applyNumberFormat="1" applyFont="1" applyBorder="1" applyAlignment="1">
      <alignment horizontal="right" vertical="center" wrapText="1"/>
    </xf>
    <xf numFmtId="3" fontId="172" fillId="0" borderId="0" xfId="0" applyNumberFormat="1" applyFont="1" applyAlignment="1">
      <alignment/>
    </xf>
    <xf numFmtId="0" fontId="92" fillId="0" borderId="1" xfId="0" applyFont="1" applyFill="1" applyBorder="1" applyAlignment="1">
      <alignment horizontal="center" vertical="center" wrapText="1"/>
    </xf>
    <xf numFmtId="0" fontId="92" fillId="0" borderId="1" xfId="0" applyFont="1" applyFill="1" applyBorder="1" applyAlignment="1">
      <alignment vertical="center" wrapText="1"/>
    </xf>
    <xf numFmtId="0" fontId="30" fillId="0" borderId="0" xfId="0" applyFont="1" applyAlignment="1">
      <alignment vertical="center"/>
    </xf>
    <xf numFmtId="0" fontId="171" fillId="0" borderId="0" xfId="0" applyFont="1" applyAlignment="1">
      <alignment horizontal="center" vertical="center" wrapText="1"/>
    </xf>
    <xf numFmtId="0" fontId="171" fillId="0" borderId="0" xfId="0" applyFont="1" applyAlignment="1">
      <alignment vertical="center" wrapText="1"/>
    </xf>
    <xf numFmtId="0" fontId="173" fillId="0" borderId="0" xfId="0" applyFont="1" applyAlignment="1">
      <alignment vertical="center" wrapText="1"/>
    </xf>
    <xf numFmtId="0" fontId="103" fillId="0" borderId="32" xfId="0" applyFont="1" applyBorder="1" applyAlignment="1">
      <alignment horizontal="center" vertical="center" wrapText="1"/>
    </xf>
    <xf numFmtId="3" fontId="171" fillId="0" borderId="0" xfId="0" applyNumberFormat="1" applyFont="1" applyAlignment="1">
      <alignment vertical="center" wrapText="1"/>
    </xf>
    <xf numFmtId="0" fontId="14" fillId="0" borderId="0" xfId="329" applyFont="1" applyAlignment="1">
      <alignment horizontal="centerContinuous"/>
      <protection/>
    </xf>
    <xf numFmtId="0" fontId="14" fillId="0" borderId="0" xfId="329" applyFont="1" applyFill="1" applyAlignment="1">
      <alignment horizontal="centerContinuous"/>
      <protection/>
    </xf>
    <xf numFmtId="0" fontId="13" fillId="0" borderId="0" xfId="329" applyFont="1" applyAlignment="1">
      <alignment horizontal="centerContinuous"/>
      <protection/>
    </xf>
    <xf numFmtId="0" fontId="105" fillId="0" borderId="0" xfId="329" applyFont="1">
      <alignment/>
      <protection/>
    </xf>
    <xf numFmtId="0" fontId="107" fillId="0" borderId="0" xfId="329" applyFont="1">
      <alignment/>
      <protection/>
    </xf>
    <xf numFmtId="0" fontId="14" fillId="0" borderId="0" xfId="329" applyFont="1">
      <alignment/>
      <protection/>
    </xf>
    <xf numFmtId="0" fontId="14" fillId="0" borderId="0" xfId="329" applyFont="1" applyFill="1">
      <alignment/>
      <protection/>
    </xf>
    <xf numFmtId="0" fontId="108" fillId="0" borderId="0" xfId="329" applyFont="1" applyBorder="1" applyAlignment="1">
      <alignment horizontal="center"/>
      <protection/>
    </xf>
    <xf numFmtId="49" fontId="110" fillId="0" borderId="0" xfId="0" applyNumberFormat="1" applyFont="1" applyAlignment="1">
      <alignment/>
    </xf>
    <xf numFmtId="3" fontId="111" fillId="0" borderId="0" xfId="0" applyNumberFormat="1" applyFont="1" applyBorder="1" applyAlignment="1">
      <alignment/>
    </xf>
    <xf numFmtId="49" fontId="105" fillId="0" borderId="0" xfId="0" applyNumberFormat="1" applyFont="1" applyAlignment="1">
      <alignment horizontal="center"/>
    </xf>
    <xf numFmtId="3" fontId="112" fillId="0" borderId="0" xfId="0" applyNumberFormat="1" applyFont="1" applyBorder="1" applyAlignment="1">
      <alignment/>
    </xf>
    <xf numFmtId="49" fontId="112" fillId="0" borderId="0" xfId="0" applyNumberFormat="1" applyFont="1" applyAlignment="1">
      <alignment/>
    </xf>
    <xf numFmtId="0" fontId="112" fillId="0" borderId="0" xfId="0" applyFont="1" applyBorder="1" applyAlignment="1">
      <alignment/>
    </xf>
    <xf numFmtId="3" fontId="14" fillId="0" borderId="12" xfId="0" applyNumberFormat="1" applyFont="1" applyBorder="1" applyAlignment="1">
      <alignment vertical="center"/>
    </xf>
    <xf numFmtId="0" fontId="113" fillId="0" borderId="33" xfId="0" applyFont="1" applyBorder="1" applyAlignment="1">
      <alignment/>
    </xf>
    <xf numFmtId="3" fontId="13" fillId="0" borderId="28" xfId="0" applyNumberFormat="1" applyFont="1" applyBorder="1" applyAlignment="1">
      <alignment vertical="center"/>
    </xf>
    <xf numFmtId="3" fontId="14" fillId="0" borderId="28" xfId="0" applyNumberFormat="1" applyFont="1" applyFill="1" applyBorder="1" applyAlignment="1">
      <alignment vertical="center"/>
    </xf>
    <xf numFmtId="3" fontId="14" fillId="0" borderId="28" xfId="0" applyNumberFormat="1" applyFont="1" applyBorder="1" applyAlignment="1">
      <alignment vertical="center"/>
    </xf>
    <xf numFmtId="173" fontId="14" fillId="0" borderId="28" xfId="142" applyNumberFormat="1" applyFont="1" applyFill="1" applyBorder="1" applyAlignment="1">
      <alignment vertical="center"/>
    </xf>
    <xf numFmtId="173" fontId="14" fillId="0" borderId="28" xfId="142" applyNumberFormat="1" applyFont="1" applyBorder="1" applyAlignment="1">
      <alignment vertical="center"/>
    </xf>
    <xf numFmtId="0" fontId="105" fillId="0" borderId="33" xfId="0" applyFont="1" applyBorder="1" applyAlignment="1">
      <alignment/>
    </xf>
    <xf numFmtId="0" fontId="105" fillId="0" borderId="34" xfId="0" applyFont="1" applyBorder="1" applyAlignment="1">
      <alignment/>
    </xf>
    <xf numFmtId="0" fontId="109" fillId="0" borderId="0" xfId="0" applyFont="1" applyBorder="1" applyAlignment="1">
      <alignment/>
    </xf>
    <xf numFmtId="3" fontId="112" fillId="0" borderId="0" xfId="0" applyNumberFormat="1" applyFont="1" applyFill="1" applyBorder="1" applyAlignment="1">
      <alignment/>
    </xf>
    <xf numFmtId="0" fontId="105" fillId="0" borderId="0" xfId="0" applyFont="1" applyFill="1" applyBorder="1" applyAlignment="1">
      <alignment/>
    </xf>
    <xf numFmtId="0" fontId="110" fillId="0" borderId="35" xfId="0" applyFont="1" applyBorder="1" applyAlignment="1">
      <alignment/>
    </xf>
    <xf numFmtId="0" fontId="110" fillId="0" borderId="33" xfId="0" applyFont="1" applyBorder="1" applyAlignment="1">
      <alignment/>
    </xf>
    <xf numFmtId="0" fontId="110" fillId="0" borderId="36" xfId="0" applyFont="1" applyBorder="1" applyAlignment="1">
      <alignment/>
    </xf>
    <xf numFmtId="0" fontId="109" fillId="0" borderId="33" xfId="0" applyFont="1" applyBorder="1" applyAlignment="1">
      <alignment/>
    </xf>
    <xf numFmtId="0" fontId="115" fillId="0" borderId="33" xfId="0" applyFont="1" applyBorder="1" applyAlignment="1">
      <alignment/>
    </xf>
    <xf numFmtId="0" fontId="116" fillId="0" borderId="33" xfId="0" applyFont="1" applyBorder="1" applyAlignment="1">
      <alignment/>
    </xf>
    <xf numFmtId="0" fontId="113" fillId="0" borderId="36" xfId="0" applyFont="1" applyBorder="1" applyAlignment="1">
      <alignment/>
    </xf>
    <xf numFmtId="0" fontId="109" fillId="0" borderId="34" xfId="0" applyFont="1" applyBorder="1" applyAlignment="1">
      <alignment/>
    </xf>
    <xf numFmtId="0" fontId="109" fillId="0" borderId="36" xfId="0" applyFont="1" applyBorder="1" applyAlignment="1">
      <alignment/>
    </xf>
    <xf numFmtId="0" fontId="105" fillId="0" borderId="35" xfId="0" applyFont="1" applyBorder="1" applyAlignment="1">
      <alignment/>
    </xf>
    <xf numFmtId="0" fontId="105" fillId="0" borderId="0" xfId="0" applyFont="1" applyAlignment="1">
      <alignment/>
    </xf>
    <xf numFmtId="0" fontId="114" fillId="0" borderId="33" xfId="0" applyFont="1" applyBorder="1" applyAlignment="1">
      <alignment/>
    </xf>
    <xf numFmtId="3" fontId="13" fillId="0" borderId="29" xfId="0" applyNumberFormat="1" applyFont="1" applyBorder="1" applyAlignment="1">
      <alignment vertical="center"/>
    </xf>
    <xf numFmtId="173" fontId="14" fillId="0" borderId="29" xfId="142" applyNumberFormat="1" applyFont="1" applyFill="1" applyBorder="1" applyAlignment="1">
      <alignment vertical="center"/>
    </xf>
    <xf numFmtId="173" fontId="14" fillId="0" borderId="29" xfId="142" applyNumberFormat="1" applyFont="1" applyBorder="1" applyAlignment="1">
      <alignment vertical="center"/>
    </xf>
    <xf numFmtId="49" fontId="117" fillId="0" borderId="28" xfId="0" applyNumberFormat="1" applyFont="1" applyBorder="1" applyAlignment="1">
      <alignment horizontal="left"/>
    </xf>
    <xf numFmtId="0" fontId="32" fillId="0" borderId="0" xfId="329" applyFont="1">
      <alignment/>
      <protection/>
    </xf>
    <xf numFmtId="0" fontId="32" fillId="0" borderId="0" xfId="329" applyFont="1" applyAlignment="1">
      <alignment horizontal="center"/>
      <protection/>
    </xf>
    <xf numFmtId="0" fontId="32" fillId="0" borderId="0" xfId="329" applyFont="1" applyAlignment="1">
      <alignment vertical="center" wrapText="1"/>
      <protection/>
    </xf>
    <xf numFmtId="49" fontId="32" fillId="0" borderId="0" xfId="329" applyNumberFormat="1" applyFont="1" applyAlignment="1">
      <alignment vertical="center" wrapText="1"/>
      <protection/>
    </xf>
    <xf numFmtId="0" fontId="5" fillId="0" borderId="0" xfId="343" applyFont="1">
      <alignment/>
      <protection/>
    </xf>
    <xf numFmtId="3" fontId="98" fillId="0" borderId="0" xfId="343" applyNumberFormat="1" applyFont="1" applyAlignment="1">
      <alignment horizontal="center"/>
      <protection/>
    </xf>
    <xf numFmtId="0" fontId="98" fillId="0" borderId="0" xfId="343" applyNumberFormat="1" applyFont="1" applyAlignment="1">
      <alignment horizontal="center"/>
      <protection/>
    </xf>
    <xf numFmtId="0" fontId="5" fillId="0" borderId="0" xfId="0" applyFont="1" applyAlignment="1">
      <alignment/>
    </xf>
    <xf numFmtId="0" fontId="42" fillId="0" borderId="0" xfId="343" applyFont="1">
      <alignment/>
      <protection/>
    </xf>
    <xf numFmtId="0" fontId="42" fillId="0" borderId="0" xfId="343" applyFont="1" applyAlignment="1">
      <alignment vertical="center"/>
      <protection/>
    </xf>
    <xf numFmtId="0" fontId="5" fillId="0" borderId="0" xfId="343" applyFont="1" applyAlignment="1">
      <alignment vertical="center"/>
      <protection/>
    </xf>
    <xf numFmtId="0" fontId="0" fillId="0" borderId="0" xfId="0" applyAlignment="1">
      <alignment vertical="center"/>
    </xf>
    <xf numFmtId="0" fontId="5" fillId="0" borderId="23" xfId="343" applyFont="1" applyBorder="1" applyAlignment="1">
      <alignment vertical="center"/>
      <protection/>
    </xf>
    <xf numFmtId="0" fontId="10" fillId="0" borderId="23" xfId="343" applyFont="1" applyBorder="1" applyAlignment="1">
      <alignment horizontal="center" vertical="center"/>
      <protection/>
    </xf>
    <xf numFmtId="0" fontId="13" fillId="0" borderId="28" xfId="343" applyFont="1" applyBorder="1" applyAlignment="1">
      <alignment vertical="center"/>
      <protection/>
    </xf>
    <xf numFmtId="3" fontId="5" fillId="0" borderId="0" xfId="343" applyNumberFormat="1" applyFont="1" applyAlignment="1">
      <alignment vertical="center"/>
      <protection/>
    </xf>
    <xf numFmtId="2" fontId="5" fillId="0" borderId="0" xfId="343" applyNumberFormat="1" applyFont="1" applyAlignment="1">
      <alignment vertical="center"/>
      <protection/>
    </xf>
    <xf numFmtId="0" fontId="5" fillId="0" borderId="31" xfId="343" applyFont="1" applyBorder="1">
      <alignment/>
      <protection/>
    </xf>
    <xf numFmtId="3" fontId="5" fillId="0" borderId="0" xfId="343" applyNumberFormat="1" applyFont="1">
      <alignment/>
      <protection/>
    </xf>
    <xf numFmtId="0" fontId="4" fillId="0" borderId="0" xfId="343" applyFont="1">
      <alignment/>
      <protection/>
    </xf>
    <xf numFmtId="0" fontId="32" fillId="0" borderId="0" xfId="343" applyFont="1">
      <alignment/>
      <protection/>
    </xf>
    <xf numFmtId="0" fontId="13" fillId="0" borderId="1" xfId="0" applyFont="1" applyBorder="1" applyAlignment="1">
      <alignment horizontal="center" vertical="center" wrapText="1"/>
    </xf>
    <xf numFmtId="3" fontId="9" fillId="0" borderId="0" xfId="343" applyNumberFormat="1" applyFont="1">
      <alignment/>
      <protection/>
    </xf>
    <xf numFmtId="3" fontId="16" fillId="0" borderId="0" xfId="343" applyNumberFormat="1" applyFont="1">
      <alignment/>
      <protection/>
    </xf>
    <xf numFmtId="0" fontId="59" fillId="0" borderId="0" xfId="343" applyFont="1">
      <alignment/>
      <protection/>
    </xf>
    <xf numFmtId="0" fontId="120" fillId="0" borderId="0" xfId="343" applyFont="1">
      <alignment/>
      <protection/>
    </xf>
    <xf numFmtId="0" fontId="120" fillId="0" borderId="0" xfId="0" applyFont="1" applyAlignment="1">
      <alignment/>
    </xf>
    <xf numFmtId="0" fontId="13" fillId="0" borderId="1" xfId="343" applyFont="1" applyBorder="1" applyAlignment="1">
      <alignment horizontal="center" vertical="center" wrapText="1"/>
      <protection/>
    </xf>
    <xf numFmtId="0" fontId="42" fillId="0" borderId="1" xfId="343" applyFont="1" applyBorder="1" applyAlignment="1">
      <alignment horizontal="center" vertical="center" wrapText="1"/>
      <protection/>
    </xf>
    <xf numFmtId="3" fontId="42" fillId="0" borderId="1" xfId="343" applyNumberFormat="1" applyFont="1" applyBorder="1" applyAlignment="1">
      <alignment horizontal="center" vertical="center" wrapText="1"/>
      <protection/>
    </xf>
    <xf numFmtId="0" fontId="32" fillId="0" borderId="0" xfId="343" applyFont="1" applyAlignment="1">
      <alignment horizontal="center"/>
      <protection/>
    </xf>
    <xf numFmtId="0" fontId="10" fillId="0" borderId="28" xfId="343" applyNumberFormat="1" applyFont="1" applyBorder="1" applyAlignment="1">
      <alignment horizontal="center" vertical="center"/>
      <protection/>
    </xf>
    <xf numFmtId="3" fontId="10" fillId="0" borderId="28" xfId="343" applyNumberFormat="1" applyFont="1" applyBorder="1" applyAlignment="1">
      <alignment vertical="center"/>
      <protection/>
    </xf>
    <xf numFmtId="3" fontId="16" fillId="0" borderId="0" xfId="343" applyNumberFormat="1" applyFont="1" applyAlignment="1">
      <alignment vertical="center"/>
      <protection/>
    </xf>
    <xf numFmtId="0" fontId="16" fillId="0" borderId="0" xfId="343" applyFont="1" applyAlignment="1">
      <alignment vertical="center"/>
      <protection/>
    </xf>
    <xf numFmtId="0" fontId="171" fillId="0" borderId="0" xfId="0" applyFont="1" applyAlignment="1">
      <alignment vertical="center"/>
    </xf>
    <xf numFmtId="0" fontId="4" fillId="0" borderId="28" xfId="343" applyFont="1" applyBorder="1" applyAlignment="1">
      <alignment horizontal="center"/>
      <protection/>
    </xf>
    <xf numFmtId="0" fontId="4" fillId="0" borderId="28" xfId="343" applyNumberFormat="1" applyFont="1" applyBorder="1">
      <alignment/>
      <protection/>
    </xf>
    <xf numFmtId="3" fontId="10" fillId="0" borderId="28" xfId="343" applyNumberFormat="1" applyFont="1" applyBorder="1">
      <alignment/>
      <protection/>
    </xf>
    <xf numFmtId="3" fontId="4" fillId="0" borderId="28" xfId="343" applyNumberFormat="1" applyFont="1" applyBorder="1">
      <alignment/>
      <protection/>
    </xf>
    <xf numFmtId="0" fontId="16" fillId="0" borderId="0" xfId="343" applyFont="1">
      <alignment/>
      <protection/>
    </xf>
    <xf numFmtId="0" fontId="13" fillId="0" borderId="29" xfId="343" applyFont="1" applyBorder="1" applyAlignment="1">
      <alignment horizontal="center" vertical="center" wrapText="1"/>
      <protection/>
    </xf>
    <xf numFmtId="0" fontId="42" fillId="0" borderId="29" xfId="343" applyFont="1" applyBorder="1" applyAlignment="1">
      <alignment horizontal="left" vertical="center" wrapText="1"/>
      <protection/>
    </xf>
    <xf numFmtId="3" fontId="16" fillId="0" borderId="29" xfId="343" applyNumberFormat="1" applyFont="1" applyBorder="1">
      <alignment/>
      <protection/>
    </xf>
    <xf numFmtId="0" fontId="122" fillId="0" borderId="26" xfId="0" applyFont="1" applyBorder="1" applyAlignment="1">
      <alignment horizontal="center" vertical="center" wrapText="1"/>
    </xf>
    <xf numFmtId="3" fontId="171" fillId="0" borderId="0" xfId="0" applyNumberFormat="1" applyFont="1" applyAlignment="1">
      <alignment vertical="center"/>
    </xf>
    <xf numFmtId="0" fontId="93" fillId="0" borderId="28" xfId="0" applyFont="1" applyBorder="1" applyAlignment="1">
      <alignment horizontal="center" vertical="center" wrapText="1"/>
    </xf>
    <xf numFmtId="3" fontId="93" fillId="0" borderId="28" xfId="0" applyNumberFormat="1" applyFont="1" applyBorder="1" applyAlignment="1">
      <alignment horizontal="right" vertical="center" wrapText="1"/>
    </xf>
    <xf numFmtId="0" fontId="93" fillId="0" borderId="29" xfId="0" applyFont="1" applyBorder="1" applyAlignment="1">
      <alignment horizontal="center" vertical="center" wrapText="1"/>
    </xf>
    <xf numFmtId="3" fontId="93" fillId="0" borderId="29" xfId="0" applyNumberFormat="1" applyFont="1" applyBorder="1" applyAlignment="1">
      <alignment horizontal="right" vertical="center" wrapText="1"/>
    </xf>
    <xf numFmtId="0" fontId="122" fillId="0" borderId="0" xfId="0" applyFont="1" applyAlignment="1">
      <alignment vertical="center"/>
    </xf>
    <xf numFmtId="0" fontId="166" fillId="0" borderId="0" xfId="0" applyFont="1" applyAlignment="1">
      <alignment horizontal="center" vertical="center" wrapText="1"/>
    </xf>
    <xf numFmtId="0" fontId="166" fillId="0" borderId="0" xfId="0" applyFont="1" applyAlignment="1">
      <alignment vertical="center" wrapText="1"/>
    </xf>
    <xf numFmtId="0" fontId="166" fillId="0" borderId="0" xfId="0" applyNumberFormat="1" applyFont="1" applyAlignment="1">
      <alignment horizontal="center" vertical="center" wrapText="1"/>
    </xf>
    <xf numFmtId="0" fontId="122" fillId="0" borderId="1" xfId="0" applyFont="1" applyBorder="1" applyAlignment="1">
      <alignment horizontal="center" vertical="center" wrapText="1"/>
    </xf>
    <xf numFmtId="0" fontId="122" fillId="0" borderId="1" xfId="0" applyNumberFormat="1" applyFont="1" applyBorder="1" applyAlignment="1">
      <alignment horizontal="center" vertical="center" wrapText="1"/>
    </xf>
    <xf numFmtId="0" fontId="174" fillId="0" borderId="0" xfId="0" applyFont="1" applyAlignment="1">
      <alignment vertical="center" wrapText="1"/>
    </xf>
    <xf numFmtId="0" fontId="122" fillId="0" borderId="37" xfId="0" applyFont="1" applyBorder="1" applyAlignment="1">
      <alignment horizontal="center" vertical="center" wrapText="1"/>
    </xf>
    <xf numFmtId="0" fontId="122" fillId="0" borderId="37" xfId="0" applyNumberFormat="1" applyFont="1" applyBorder="1" applyAlignment="1">
      <alignment horizontal="center" vertical="center" wrapText="1"/>
    </xf>
    <xf numFmtId="3" fontId="122" fillId="0" borderId="37" xfId="0" applyNumberFormat="1" applyFont="1" applyBorder="1" applyAlignment="1">
      <alignment horizontal="center" vertical="center" wrapText="1"/>
    </xf>
    <xf numFmtId="43" fontId="122" fillId="0" borderId="37" xfId="0" applyNumberFormat="1" applyFont="1" applyBorder="1" applyAlignment="1">
      <alignment horizontal="center" vertical="center" wrapText="1"/>
    </xf>
    <xf numFmtId="0" fontId="102" fillId="0" borderId="32" xfId="0" applyFont="1" applyBorder="1" applyAlignment="1">
      <alignment horizontal="center" vertical="center" wrapText="1"/>
    </xf>
    <xf numFmtId="0" fontId="102" fillId="0" borderId="32" xfId="0" applyNumberFormat="1" applyFont="1" applyBorder="1" applyAlignment="1">
      <alignment horizontal="center" vertical="center" wrapText="1"/>
    </xf>
    <xf numFmtId="3" fontId="174" fillId="0" borderId="0" xfId="0" applyNumberFormat="1" applyFont="1" applyAlignment="1">
      <alignment vertical="center" wrapText="1"/>
    </xf>
    <xf numFmtId="0" fontId="174" fillId="0" borderId="32" xfId="0" applyFont="1" applyBorder="1" applyAlignment="1">
      <alignment horizontal="center" vertical="center" wrapText="1"/>
    </xf>
    <xf numFmtId="0" fontId="174" fillId="0" borderId="32" xfId="0" applyNumberFormat="1" applyFont="1" applyBorder="1" applyAlignment="1">
      <alignment horizontal="center" vertical="center" wrapText="1"/>
    </xf>
    <xf numFmtId="0" fontId="175" fillId="0" borderId="32" xfId="0" applyFont="1" applyBorder="1" applyAlignment="1">
      <alignment horizontal="center" vertical="center" wrapText="1"/>
    </xf>
    <xf numFmtId="3" fontId="175" fillId="0" borderId="32" xfId="0" applyNumberFormat="1" applyFont="1" applyBorder="1" applyAlignment="1">
      <alignment horizontal="justify" vertical="center" wrapText="1"/>
    </xf>
    <xf numFmtId="3" fontId="175" fillId="0" borderId="32" xfId="0" applyNumberFormat="1" applyFont="1" applyBorder="1" applyAlignment="1">
      <alignment horizontal="center" vertical="center" wrapText="1"/>
    </xf>
    <xf numFmtId="0" fontId="175" fillId="0" borderId="32" xfId="0" applyNumberFormat="1" applyFont="1" applyBorder="1" applyAlignment="1">
      <alignment horizontal="center" vertical="center" wrapText="1"/>
    </xf>
    <xf numFmtId="0" fontId="175" fillId="0" borderId="0" xfId="0" applyFont="1" applyAlignment="1">
      <alignment vertical="center" wrapText="1"/>
    </xf>
    <xf numFmtId="0" fontId="176" fillId="0" borderId="32" xfId="0" applyFont="1" applyBorder="1" applyAlignment="1">
      <alignment horizontal="center" vertical="center" wrapText="1"/>
    </xf>
    <xf numFmtId="3" fontId="176" fillId="0" borderId="32" xfId="0" applyNumberFormat="1" applyFont="1" applyBorder="1" applyAlignment="1">
      <alignment horizontal="justify" vertical="center" wrapText="1"/>
    </xf>
    <xf numFmtId="3" fontId="176" fillId="0" borderId="32" xfId="0" applyNumberFormat="1" applyFont="1" applyBorder="1" applyAlignment="1">
      <alignment horizontal="center" vertical="center" wrapText="1"/>
    </xf>
    <xf numFmtId="0" fontId="176" fillId="0" borderId="32" xfId="0" applyNumberFormat="1" applyFont="1" applyBorder="1" applyAlignment="1">
      <alignment horizontal="center" vertical="center" wrapText="1"/>
    </xf>
    <xf numFmtId="0" fontId="176" fillId="0" borderId="0" xfId="0" applyFont="1" applyAlignment="1">
      <alignment vertical="center" wrapText="1"/>
    </xf>
    <xf numFmtId="3" fontId="176" fillId="0" borderId="0" xfId="0" applyNumberFormat="1" applyFont="1" applyAlignment="1">
      <alignment vertical="center" wrapText="1"/>
    </xf>
    <xf numFmtId="3" fontId="174" fillId="0" borderId="32" xfId="0" applyNumberFormat="1" applyFont="1" applyBorder="1" applyAlignment="1">
      <alignment horizontal="justify" vertical="center" wrapText="1"/>
    </xf>
    <xf numFmtId="3" fontId="174" fillId="0" borderId="32" xfId="0" applyNumberFormat="1" applyFont="1" applyBorder="1" applyAlignment="1">
      <alignment horizontal="center" vertical="center" wrapText="1"/>
    </xf>
    <xf numFmtId="0" fontId="174" fillId="0" borderId="38" xfId="0" applyFont="1" applyBorder="1" applyAlignment="1">
      <alignment horizontal="center" vertical="center" wrapText="1"/>
    </xf>
    <xf numFmtId="0" fontId="174" fillId="0" borderId="38" xfId="0" applyNumberFormat="1" applyFont="1" applyBorder="1" applyAlignment="1">
      <alignment horizontal="center" vertical="center" wrapText="1"/>
    </xf>
    <xf numFmtId="3" fontId="174" fillId="0" borderId="38" xfId="0" applyNumberFormat="1" applyFont="1" applyBorder="1" applyAlignment="1">
      <alignment horizontal="right" vertical="center" wrapText="1"/>
    </xf>
    <xf numFmtId="3" fontId="166" fillId="0" borderId="0" xfId="0" applyNumberFormat="1" applyFont="1" applyAlignment="1">
      <alignment horizontal="right" vertical="center" wrapText="1"/>
    </xf>
    <xf numFmtId="0" fontId="124" fillId="0" borderId="0" xfId="326" applyFont="1">
      <alignment/>
      <protection/>
    </xf>
    <xf numFmtId="0" fontId="125" fillId="0" borderId="0" xfId="326" applyFont="1">
      <alignment/>
      <protection/>
    </xf>
    <xf numFmtId="0" fontId="18" fillId="0" borderId="0" xfId="326">
      <alignment/>
      <protection/>
    </xf>
    <xf numFmtId="0" fontId="94" fillId="0" borderId="0" xfId="326" applyFont="1" applyAlignment="1">
      <alignment vertical="center"/>
      <protection/>
    </xf>
    <xf numFmtId="0" fontId="126" fillId="0" borderId="0" xfId="326" applyFont="1" applyAlignment="1">
      <alignment horizontal="center"/>
      <protection/>
    </xf>
    <xf numFmtId="0" fontId="125" fillId="0" borderId="39" xfId="326" applyFont="1" applyBorder="1" applyAlignment="1">
      <alignment horizontal="center" vertical="center" wrapText="1"/>
      <protection/>
    </xf>
    <xf numFmtId="0" fontId="125" fillId="0" borderId="39" xfId="326" applyFont="1" applyBorder="1" applyAlignment="1">
      <alignment horizontal="center" wrapText="1"/>
      <protection/>
    </xf>
    <xf numFmtId="0" fontId="125" fillId="0" borderId="40" xfId="326" applyFont="1" applyBorder="1" applyAlignment="1">
      <alignment horizontal="center" wrapText="1"/>
      <protection/>
    </xf>
    <xf numFmtId="0" fontId="121" fillId="0" borderId="41" xfId="326" applyFont="1" applyBorder="1" applyAlignment="1">
      <alignment horizontal="center" vertical="center" wrapText="1"/>
      <protection/>
    </xf>
    <xf numFmtId="0" fontId="121" fillId="0" borderId="42" xfId="326" applyFont="1" applyBorder="1" applyAlignment="1">
      <alignment horizontal="center" vertical="center" wrapText="1"/>
      <protection/>
    </xf>
    <xf numFmtId="3" fontId="121" fillId="0" borderId="43" xfId="326" applyNumberFormat="1" applyFont="1" applyBorder="1" applyAlignment="1">
      <alignment horizontal="right" vertical="center" wrapText="1"/>
      <protection/>
    </xf>
    <xf numFmtId="0" fontId="121" fillId="0" borderId="44" xfId="326" applyFont="1" applyBorder="1" applyAlignment="1">
      <alignment horizontal="center" vertical="center" wrapText="1"/>
      <protection/>
    </xf>
    <xf numFmtId="0" fontId="121" fillId="0" borderId="45" xfId="326" applyFont="1" applyBorder="1" applyAlignment="1">
      <alignment vertical="center" wrapText="1"/>
      <protection/>
    </xf>
    <xf numFmtId="3" fontId="121" fillId="0" borderId="44" xfId="326" applyNumberFormat="1" applyFont="1" applyBorder="1" applyAlignment="1">
      <alignment horizontal="right" vertical="center" wrapText="1"/>
      <protection/>
    </xf>
    <xf numFmtId="0" fontId="125" fillId="0" borderId="44" xfId="326" applyFont="1" applyBorder="1" applyAlignment="1">
      <alignment horizontal="center" vertical="center" wrapText="1"/>
      <protection/>
    </xf>
    <xf numFmtId="0" fontId="125" fillId="0" borderId="45" xfId="326" applyFont="1" applyBorder="1" applyAlignment="1">
      <alignment vertical="center" wrapText="1"/>
      <protection/>
    </xf>
    <xf numFmtId="3" fontId="125" fillId="0" borderId="44" xfId="326" applyNumberFormat="1" applyFont="1" applyBorder="1" applyAlignment="1">
      <alignment horizontal="right" vertical="center" wrapText="1"/>
      <protection/>
    </xf>
    <xf numFmtId="3" fontId="125" fillId="0" borderId="44" xfId="156" applyNumberFormat="1" applyFont="1" applyBorder="1" applyAlignment="1">
      <alignment horizontal="right" vertical="center" wrapText="1"/>
    </xf>
    <xf numFmtId="0" fontId="14" fillId="0" borderId="0" xfId="326" applyFont="1">
      <alignment/>
      <protection/>
    </xf>
    <xf numFmtId="0" fontId="125" fillId="0" borderId="44" xfId="326" applyFont="1" applyFill="1" applyBorder="1" applyAlignment="1">
      <alignment horizontal="center" vertical="center" wrapText="1"/>
      <protection/>
    </xf>
    <xf numFmtId="3" fontId="125" fillId="0" borderId="44" xfId="326" applyNumberFormat="1" applyFont="1" applyFill="1" applyBorder="1" applyAlignment="1">
      <alignment horizontal="right" vertical="center" wrapText="1"/>
      <protection/>
    </xf>
    <xf numFmtId="3" fontId="125" fillId="0" borderId="44" xfId="156" applyNumberFormat="1" applyFont="1" applyFill="1" applyBorder="1" applyAlignment="1">
      <alignment horizontal="right" vertical="center" wrapText="1"/>
    </xf>
    <xf numFmtId="3" fontId="125" fillId="0" borderId="46" xfId="326" applyNumberFormat="1" applyFont="1" applyBorder="1" applyAlignment="1">
      <alignment vertical="center" wrapText="1"/>
      <protection/>
    </xf>
    <xf numFmtId="0" fontId="19" fillId="0" borderId="0" xfId="326" applyFont="1">
      <alignment/>
      <protection/>
    </xf>
    <xf numFmtId="0" fontId="121" fillId="0" borderId="47" xfId="326" applyFont="1" applyBorder="1" applyAlignment="1">
      <alignment horizontal="center" vertical="center" wrapText="1"/>
      <protection/>
    </xf>
    <xf numFmtId="0" fontId="121" fillId="0" borderId="48" xfId="326" applyFont="1" applyBorder="1" applyAlignment="1">
      <alignment vertical="center" wrapText="1"/>
      <protection/>
    </xf>
    <xf numFmtId="3" fontId="121" fillId="0" borderId="47" xfId="326" applyNumberFormat="1" applyFont="1" applyBorder="1" applyAlignment="1">
      <alignment horizontal="right" vertical="center" wrapText="1"/>
      <protection/>
    </xf>
    <xf numFmtId="0" fontId="101" fillId="0" borderId="0" xfId="326" applyFont="1">
      <alignment/>
      <protection/>
    </xf>
    <xf numFmtId="0" fontId="3" fillId="0" borderId="0" xfId="326" applyFont="1">
      <alignment/>
      <protection/>
    </xf>
    <xf numFmtId="0" fontId="123" fillId="0" borderId="0" xfId="326" applyFont="1" applyAlignment="1">
      <alignment/>
      <protection/>
    </xf>
    <xf numFmtId="0" fontId="5" fillId="0" borderId="0" xfId="326" applyFont="1">
      <alignment/>
      <protection/>
    </xf>
    <xf numFmtId="0" fontId="92" fillId="0" borderId="0" xfId="326" applyFont="1" applyAlignment="1">
      <alignment/>
      <protection/>
    </xf>
    <xf numFmtId="0" fontId="94" fillId="0" borderId="0" xfId="326" applyFont="1" applyAlignment="1">
      <alignment horizontal="right"/>
      <protection/>
    </xf>
    <xf numFmtId="0" fontId="101" fillId="0" borderId="39" xfId="326" applyFont="1" applyBorder="1" applyAlignment="1">
      <alignment horizontal="center" vertical="center" wrapText="1"/>
      <protection/>
    </xf>
    <xf numFmtId="0" fontId="101" fillId="0" borderId="39" xfId="326" applyFont="1" applyBorder="1" applyAlignment="1">
      <alignment horizontal="center" wrapText="1"/>
      <protection/>
    </xf>
    <xf numFmtId="0" fontId="63" fillId="0" borderId="39" xfId="326" applyFont="1" applyBorder="1" applyAlignment="1">
      <alignment horizontal="center" vertical="center" wrapText="1"/>
      <protection/>
    </xf>
    <xf numFmtId="0" fontId="4" fillId="0" borderId="0" xfId="326" applyFont="1" applyAlignment="1">
      <alignment vertical="center"/>
      <protection/>
    </xf>
    <xf numFmtId="0" fontId="101" fillId="0" borderId="47" xfId="326" applyFont="1" applyBorder="1" applyAlignment="1">
      <alignment horizontal="center" wrapText="1"/>
      <protection/>
    </xf>
    <xf numFmtId="0" fontId="101" fillId="0" borderId="47" xfId="326" applyFont="1" applyBorder="1" applyAlignment="1">
      <alignment wrapText="1"/>
      <protection/>
    </xf>
    <xf numFmtId="0" fontId="101" fillId="0" borderId="44" xfId="326" applyFont="1" applyBorder="1" applyAlignment="1">
      <alignment horizontal="center" vertical="center" wrapText="1"/>
      <protection/>
    </xf>
    <xf numFmtId="0" fontId="101" fillId="0" borderId="44" xfId="326" applyFont="1" applyBorder="1" applyAlignment="1">
      <alignment vertical="center" wrapText="1"/>
      <protection/>
    </xf>
    <xf numFmtId="3" fontId="101" fillId="0" borderId="44" xfId="326" applyNumberFormat="1" applyFont="1" applyBorder="1" applyAlignment="1">
      <alignment horizontal="right" vertical="center" wrapText="1"/>
      <protection/>
    </xf>
    <xf numFmtId="0" fontId="3" fillId="0" borderId="0" xfId="326" applyFont="1" applyAlignment="1">
      <alignment vertical="center"/>
      <protection/>
    </xf>
    <xf numFmtId="0" fontId="3" fillId="0" borderId="44" xfId="326" applyFont="1" applyBorder="1" applyAlignment="1">
      <alignment horizontal="center" vertical="center" wrapText="1"/>
      <protection/>
    </xf>
    <xf numFmtId="0" fontId="3" fillId="0" borderId="44" xfId="326" applyFont="1" applyBorder="1" applyAlignment="1">
      <alignment vertical="center" wrapText="1"/>
      <protection/>
    </xf>
    <xf numFmtId="3" fontId="3" fillId="0" borderId="44" xfId="326" applyNumberFormat="1" applyFont="1" applyBorder="1" applyAlignment="1">
      <alignment horizontal="right" vertical="center" wrapText="1"/>
      <protection/>
    </xf>
    <xf numFmtId="0" fontId="8" fillId="0" borderId="44" xfId="326" applyFont="1" applyBorder="1" applyAlignment="1">
      <alignment horizontal="center" vertical="center" wrapText="1"/>
      <protection/>
    </xf>
    <xf numFmtId="0" fontId="8" fillId="0" borderId="44" xfId="326" applyFont="1" applyFill="1" applyBorder="1" applyAlignment="1">
      <alignment vertical="center" wrapText="1"/>
      <protection/>
    </xf>
    <xf numFmtId="3" fontId="8" fillId="0" borderId="44" xfId="326" applyNumberFormat="1" applyFont="1" applyBorder="1" applyAlignment="1">
      <alignment horizontal="right" vertical="center" wrapText="1"/>
      <protection/>
    </xf>
    <xf numFmtId="3" fontId="8" fillId="0" borderId="44" xfId="326" applyNumberFormat="1" applyFont="1" applyFill="1" applyBorder="1" applyAlignment="1">
      <alignment horizontal="right" vertical="center"/>
      <protection/>
    </xf>
    <xf numFmtId="0" fontId="8" fillId="0" borderId="0" xfId="326" applyFont="1" applyAlignment="1">
      <alignment vertical="center"/>
      <protection/>
    </xf>
    <xf numFmtId="0" fontId="106" fillId="0" borderId="43" xfId="326" applyFont="1" applyBorder="1" applyAlignment="1">
      <alignment horizontal="center" vertical="center" wrapText="1"/>
      <protection/>
    </xf>
    <xf numFmtId="3" fontId="106" fillId="0" borderId="43" xfId="326" applyNumberFormat="1" applyFont="1" applyBorder="1" applyAlignment="1">
      <alignment horizontal="right" vertical="center" wrapText="1"/>
      <protection/>
    </xf>
    <xf numFmtId="0" fontId="106" fillId="0" borderId="41" xfId="326" applyFont="1" applyBorder="1" applyAlignment="1">
      <alignment horizontal="center" vertical="center" wrapText="1"/>
      <protection/>
    </xf>
    <xf numFmtId="0" fontId="106" fillId="0" borderId="0" xfId="326" applyFont="1" applyAlignment="1">
      <alignment vertical="center"/>
      <protection/>
    </xf>
    <xf numFmtId="0" fontId="101" fillId="0" borderId="1" xfId="0" applyFont="1" applyBorder="1" applyAlignment="1">
      <alignment vertical="center" wrapText="1"/>
    </xf>
    <xf numFmtId="3" fontId="18" fillId="0" borderId="0" xfId="326" applyNumberFormat="1">
      <alignment/>
      <protection/>
    </xf>
    <xf numFmtId="0" fontId="4" fillId="0" borderId="0" xfId="0" applyFont="1" applyAlignment="1">
      <alignment/>
    </xf>
    <xf numFmtId="0" fontId="123" fillId="0" borderId="0" xfId="343" applyFont="1" applyAlignment="1">
      <alignment horizontal="center"/>
      <protection/>
    </xf>
    <xf numFmtId="0" fontId="123" fillId="0" borderId="0" xfId="343" applyFont="1" applyAlignment="1">
      <alignment/>
      <protection/>
    </xf>
    <xf numFmtId="0" fontId="16" fillId="0" borderId="0" xfId="0" applyFont="1" applyBorder="1" applyAlignment="1">
      <alignment horizontal="center"/>
    </xf>
    <xf numFmtId="3" fontId="4" fillId="0" borderId="0" xfId="0" applyNumberFormat="1" applyFont="1" applyAlignment="1">
      <alignment/>
    </xf>
    <xf numFmtId="0" fontId="15" fillId="0" borderId="0" xfId="0" applyFont="1" applyAlignment="1">
      <alignment/>
    </xf>
    <xf numFmtId="0" fontId="1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9" fillId="0" borderId="20" xfId="0" applyNumberFormat="1" applyFont="1" applyBorder="1" applyAlignment="1">
      <alignment horizontal="center" vertical="center" wrapText="1"/>
    </xf>
    <xf numFmtId="49" fontId="10" fillId="0" borderId="20" xfId="0" applyNumberFormat="1" applyFont="1" applyBorder="1" applyAlignment="1">
      <alignment horizontal="left" vertical="center" wrapText="1"/>
    </xf>
    <xf numFmtId="3" fontId="10" fillId="0" borderId="20" xfId="0" applyNumberFormat="1" applyFont="1" applyBorder="1" applyAlignment="1">
      <alignment horizontal="right"/>
    </xf>
    <xf numFmtId="0" fontId="10" fillId="0" borderId="0" xfId="0" applyFont="1" applyAlignment="1">
      <alignment/>
    </xf>
    <xf numFmtId="49" fontId="9" fillId="0" borderId="12" xfId="0" applyNumberFormat="1" applyFont="1" applyBorder="1" applyAlignment="1">
      <alignment horizontal="center" vertical="center" wrapText="1"/>
    </xf>
    <xf numFmtId="49" fontId="10" fillId="0" borderId="12" xfId="0" applyNumberFormat="1" applyFont="1" applyBorder="1" applyAlignment="1">
      <alignment horizontal="left" vertical="center" wrapText="1"/>
    </xf>
    <xf numFmtId="3" fontId="10" fillId="0" borderId="12" xfId="0" applyNumberFormat="1" applyFont="1" applyBorder="1" applyAlignment="1">
      <alignment horizontal="right" vertical="center"/>
    </xf>
    <xf numFmtId="3" fontId="10" fillId="0" borderId="28" xfId="0" applyNumberFormat="1" applyFont="1" applyBorder="1" applyAlignment="1">
      <alignment horizontal="right" vertical="center"/>
    </xf>
    <xf numFmtId="0" fontId="10" fillId="0" borderId="0" xfId="0" applyFont="1" applyAlignment="1">
      <alignment vertical="center"/>
    </xf>
    <xf numFmtId="49" fontId="9" fillId="0" borderId="28" xfId="0" applyNumberFormat="1" applyFont="1" applyBorder="1" applyAlignment="1">
      <alignment horizontal="center" vertical="center" wrapText="1"/>
    </xf>
    <xf numFmtId="49" fontId="10" fillId="0" borderId="28" xfId="0" applyNumberFormat="1" applyFont="1" applyBorder="1" applyAlignment="1">
      <alignment horizontal="left" vertical="center" wrapText="1"/>
    </xf>
    <xf numFmtId="49" fontId="16" fillId="0" borderId="28" xfId="0" applyNumberFormat="1" applyFont="1" applyBorder="1" applyAlignment="1">
      <alignment horizontal="center" vertical="center" wrapText="1"/>
    </xf>
    <xf numFmtId="49" fontId="4" fillId="0" borderId="28" xfId="0" applyNumberFormat="1" applyFont="1" applyBorder="1" applyAlignment="1">
      <alignment horizontal="left" vertical="center" wrapText="1"/>
    </xf>
    <xf numFmtId="3" fontId="4" fillId="0" borderId="28" xfId="0" applyNumberFormat="1" applyFont="1" applyBorder="1" applyAlignment="1">
      <alignment horizontal="right" vertical="center"/>
    </xf>
    <xf numFmtId="0" fontId="4" fillId="0" borderId="0" xfId="0" applyFont="1" applyAlignment="1">
      <alignment/>
    </xf>
    <xf numFmtId="49" fontId="103" fillId="0" borderId="28" xfId="0" applyNumberFormat="1" applyFont="1" applyBorder="1" applyAlignment="1">
      <alignment horizontal="center" vertical="center" wrapText="1"/>
    </xf>
    <xf numFmtId="49" fontId="100" fillId="0" borderId="28" xfId="0" applyNumberFormat="1" applyFont="1" applyBorder="1" applyAlignment="1">
      <alignment horizontal="left" vertical="center" wrapText="1"/>
    </xf>
    <xf numFmtId="3" fontId="10" fillId="0" borderId="23" xfId="0" applyNumberFormat="1" applyFont="1" applyBorder="1" applyAlignment="1">
      <alignment horizontal="right" vertical="center"/>
    </xf>
    <xf numFmtId="49" fontId="93" fillId="0" borderId="28" xfId="0" applyNumberFormat="1" applyFont="1" applyBorder="1" applyAlignment="1">
      <alignment horizontal="center" vertical="center" wrapText="1"/>
    </xf>
    <xf numFmtId="49" fontId="63" fillId="0" borderId="28" xfId="0" applyNumberFormat="1" applyFont="1" applyBorder="1" applyAlignment="1">
      <alignment horizontal="left" vertical="center" wrapText="1"/>
    </xf>
    <xf numFmtId="0" fontId="63" fillId="0" borderId="0" xfId="0" applyFont="1" applyAlignment="1">
      <alignment/>
    </xf>
    <xf numFmtId="3" fontId="4" fillId="31" borderId="28" xfId="360" applyNumberFormat="1" applyFont="1" applyFill="1" applyBorder="1" applyAlignment="1">
      <alignment horizontal="right" vertical="center"/>
      <protection/>
    </xf>
    <xf numFmtId="0" fontId="10" fillId="0" borderId="28" xfId="0" applyFont="1" applyBorder="1" applyAlignment="1">
      <alignment vertical="center"/>
    </xf>
    <xf numFmtId="49" fontId="16" fillId="0" borderId="28" xfId="0" applyNumberFormat="1" applyFont="1" applyBorder="1" applyAlignment="1">
      <alignment horizontal="center" vertical="center" wrapText="1"/>
    </xf>
    <xf numFmtId="49" fontId="4" fillId="0" borderId="28" xfId="0" applyNumberFormat="1" applyFont="1" applyBorder="1" applyAlignment="1">
      <alignment horizontal="left" vertical="center" wrapText="1"/>
    </xf>
    <xf numFmtId="3" fontId="4" fillId="0" borderId="28" xfId="0" applyNumberFormat="1" applyFont="1" applyBorder="1" applyAlignment="1">
      <alignment horizontal="right" vertical="center"/>
    </xf>
    <xf numFmtId="0" fontId="16" fillId="0" borderId="0" xfId="0" applyFont="1" applyAlignment="1">
      <alignment horizontal="center"/>
    </xf>
    <xf numFmtId="9" fontId="4" fillId="0" borderId="0" xfId="400" applyFont="1" applyAlignment="1">
      <alignment horizontal="center"/>
    </xf>
    <xf numFmtId="49" fontId="9" fillId="0" borderId="23" xfId="0" applyNumberFormat="1" applyFont="1" applyBorder="1" applyAlignment="1">
      <alignment horizontal="center" vertical="center" wrapText="1"/>
    </xf>
    <xf numFmtId="49" fontId="10" fillId="0" borderId="23" xfId="0" applyNumberFormat="1" applyFont="1" applyBorder="1" applyAlignment="1">
      <alignment horizontal="left" vertical="center" wrapText="1"/>
    </xf>
    <xf numFmtId="49" fontId="16" fillId="0" borderId="23" xfId="0" applyNumberFormat="1" applyFont="1" applyBorder="1" applyAlignment="1">
      <alignment horizontal="center" vertical="center" wrapText="1"/>
    </xf>
    <xf numFmtId="49" fontId="4" fillId="0" borderId="23" xfId="0" applyNumberFormat="1" applyFont="1" applyBorder="1" applyAlignment="1">
      <alignment horizontal="left" vertical="center" wrapText="1"/>
    </xf>
    <xf numFmtId="3" fontId="4" fillId="0" borderId="23" xfId="0" applyNumberFormat="1" applyFont="1" applyBorder="1" applyAlignment="1">
      <alignment horizontal="right" vertical="center"/>
    </xf>
    <xf numFmtId="49" fontId="16" fillId="0" borderId="29" xfId="0" applyNumberFormat="1" applyFont="1" applyBorder="1" applyAlignment="1">
      <alignment horizontal="center" vertical="center" wrapText="1"/>
    </xf>
    <xf numFmtId="49" fontId="4" fillId="0" borderId="29" xfId="0" applyNumberFormat="1" applyFont="1" applyBorder="1" applyAlignment="1">
      <alignment horizontal="left" vertical="center" wrapText="1"/>
    </xf>
    <xf numFmtId="3" fontId="4" fillId="0" borderId="29" xfId="0" applyNumberFormat="1" applyFont="1" applyBorder="1" applyAlignment="1">
      <alignment horizontal="right" vertical="center"/>
    </xf>
    <xf numFmtId="0" fontId="4" fillId="0" borderId="0" xfId="0" applyFont="1" applyAlignment="1">
      <alignment horizontal="center"/>
    </xf>
    <xf numFmtId="9" fontId="10" fillId="0" borderId="23" xfId="400" applyFont="1" applyBorder="1" applyAlignment="1">
      <alignment horizontal="center"/>
    </xf>
    <xf numFmtId="9" fontId="121" fillId="0" borderId="1" xfId="400" applyFont="1" applyFill="1" applyBorder="1" applyAlignment="1">
      <alignment horizontal="center" vertical="center" wrapText="1"/>
    </xf>
    <xf numFmtId="0" fontId="4" fillId="0" borderId="1" xfId="0" applyFont="1" applyBorder="1" applyAlignment="1">
      <alignment horizontal="center"/>
    </xf>
    <xf numFmtId="0" fontId="10" fillId="0" borderId="23" xfId="0" applyFont="1" applyBorder="1" applyAlignment="1">
      <alignment horizontal="center"/>
    </xf>
    <xf numFmtId="9" fontId="4" fillId="0" borderId="29" xfId="0" applyNumberFormat="1" applyFont="1" applyFill="1" applyBorder="1" applyAlignment="1">
      <alignment horizontal="center" vertical="center"/>
    </xf>
    <xf numFmtId="0" fontId="123" fillId="0" borderId="0" xfId="0" applyFont="1" applyAlignment="1">
      <alignment horizontal="center" vertical="center"/>
    </xf>
    <xf numFmtId="3" fontId="102" fillId="0" borderId="1" xfId="0" applyNumberFormat="1" applyFont="1" applyBorder="1" applyAlignment="1">
      <alignment horizontal="right" vertical="center" wrapText="1"/>
    </xf>
    <xf numFmtId="0" fontId="103" fillId="0" borderId="0" xfId="0" applyFont="1" applyAlignment="1">
      <alignment/>
    </xf>
    <xf numFmtId="0" fontId="122" fillId="0" borderId="1" xfId="0" applyFont="1" applyBorder="1" applyAlignment="1">
      <alignment vertical="center" wrapText="1"/>
    </xf>
    <xf numFmtId="3" fontId="122" fillId="0" borderId="1" xfId="0" applyNumberFormat="1" applyFont="1" applyBorder="1" applyAlignment="1">
      <alignment horizontal="right" vertical="center" wrapText="1"/>
    </xf>
    <xf numFmtId="3" fontId="171" fillId="0" borderId="0" xfId="0" applyNumberFormat="1" applyFont="1" applyAlignment="1">
      <alignment/>
    </xf>
    <xf numFmtId="0" fontId="102" fillId="0" borderId="1" xfId="0" applyFont="1" applyBorder="1" applyAlignment="1">
      <alignment horizontal="right" vertical="center" wrapText="1"/>
    </xf>
    <xf numFmtId="3" fontId="103" fillId="0" borderId="0" xfId="0" applyNumberFormat="1" applyFont="1" applyAlignment="1">
      <alignment/>
    </xf>
    <xf numFmtId="0" fontId="93" fillId="0" borderId="0" xfId="0" applyFont="1" applyAlignment="1">
      <alignment/>
    </xf>
    <xf numFmtId="3" fontId="102" fillId="0" borderId="1" xfId="0" applyNumberFormat="1" applyFont="1" applyBorder="1" applyAlignment="1">
      <alignment vertical="center" wrapText="1"/>
    </xf>
    <xf numFmtId="0" fontId="122" fillId="0" borderId="0" xfId="0" applyFont="1" applyAlignment="1">
      <alignment/>
    </xf>
    <xf numFmtId="3" fontId="0" fillId="0" borderId="0" xfId="0" applyNumberFormat="1" applyAlignment="1">
      <alignment/>
    </xf>
    <xf numFmtId="3" fontId="94" fillId="0" borderId="0" xfId="0" applyNumberFormat="1" applyFont="1" applyAlignment="1">
      <alignment horizontal="right" vertical="center"/>
    </xf>
    <xf numFmtId="3" fontId="122" fillId="0" borderId="1" xfId="0" applyNumberFormat="1" applyFont="1" applyBorder="1" applyAlignment="1">
      <alignment vertical="center" wrapText="1"/>
    </xf>
    <xf numFmtId="0" fontId="177" fillId="0" borderId="0" xfId="0" applyFont="1" applyAlignment="1">
      <alignment/>
    </xf>
    <xf numFmtId="0" fontId="171" fillId="0" borderId="1" xfId="0" applyFont="1" applyBorder="1" applyAlignment="1">
      <alignment/>
    </xf>
    <xf numFmtId="0" fontId="127" fillId="0" borderId="30" xfId="0" applyFont="1" applyBorder="1" applyAlignment="1">
      <alignment horizontal="center" vertical="center"/>
    </xf>
    <xf numFmtId="0" fontId="2" fillId="0" borderId="0" xfId="0" applyFont="1" applyAlignment="1">
      <alignment/>
    </xf>
    <xf numFmtId="9" fontId="102" fillId="0" borderId="1" xfId="375" applyFont="1" applyBorder="1" applyAlignment="1">
      <alignment horizontal="center" vertical="center" wrapText="1"/>
    </xf>
    <xf numFmtId="9" fontId="122" fillId="0" borderId="1" xfId="375" applyFont="1" applyBorder="1" applyAlignment="1">
      <alignment horizontal="center" vertical="center" wrapText="1"/>
    </xf>
    <xf numFmtId="3" fontId="91" fillId="0" borderId="1" xfId="0" applyNumberFormat="1" applyFont="1" applyBorder="1" applyAlignment="1">
      <alignment horizontal="right" vertical="center" wrapText="1"/>
    </xf>
    <xf numFmtId="3" fontId="30" fillId="0" borderId="1" xfId="0" applyNumberFormat="1" applyFont="1" applyBorder="1" applyAlignment="1">
      <alignment horizontal="right" vertical="center" wrapText="1"/>
    </xf>
    <xf numFmtId="0" fontId="95" fillId="0" borderId="1" xfId="0" applyFont="1" applyBorder="1" applyAlignment="1">
      <alignment vertical="center" wrapText="1"/>
    </xf>
    <xf numFmtId="3" fontId="91" fillId="0" borderId="1" xfId="0" applyNumberFormat="1" applyFont="1" applyBorder="1" applyAlignment="1">
      <alignment horizontal="right" vertical="center" wrapText="1"/>
    </xf>
    <xf numFmtId="3" fontId="91" fillId="0" borderId="1" xfId="0" applyNumberFormat="1" applyFont="1" applyBorder="1" applyAlignment="1">
      <alignment horizontal="center" vertical="center" wrapText="1"/>
    </xf>
    <xf numFmtId="3" fontId="30" fillId="0" borderId="1" xfId="0" applyNumberFormat="1" applyFont="1" applyBorder="1" applyAlignment="1">
      <alignment horizontal="center" vertical="center" wrapText="1"/>
    </xf>
    <xf numFmtId="3" fontId="91" fillId="0" borderId="1" xfId="0" applyNumberFormat="1" applyFont="1" applyBorder="1" applyAlignment="1">
      <alignment horizontal="center" vertical="center" wrapText="1"/>
    </xf>
    <xf numFmtId="0" fontId="101" fillId="0" borderId="1" xfId="0" applyFont="1" applyBorder="1" applyAlignment="1">
      <alignment horizontal="center" vertical="center" wrapText="1"/>
    </xf>
    <xf numFmtId="3" fontId="92" fillId="0" borderId="1" xfId="0" applyNumberFormat="1" applyFont="1" applyBorder="1" applyAlignment="1">
      <alignment horizontal="center" vertical="center" wrapText="1"/>
    </xf>
    <xf numFmtId="9" fontId="0" fillId="0" borderId="0" xfId="0" applyNumberFormat="1" applyAlignment="1">
      <alignment/>
    </xf>
    <xf numFmtId="9" fontId="98" fillId="0" borderId="0" xfId="343" applyNumberFormat="1" applyFont="1" applyAlignment="1">
      <alignment horizontal="center"/>
      <protection/>
    </xf>
    <xf numFmtId="9" fontId="9" fillId="0" borderId="23" xfId="343" applyNumberFormat="1" applyFont="1" applyBorder="1" applyAlignment="1">
      <alignment vertical="center"/>
      <protection/>
    </xf>
    <xf numFmtId="9" fontId="16" fillId="0" borderId="28" xfId="343" applyNumberFormat="1" applyFont="1" applyBorder="1" applyAlignment="1">
      <alignment vertical="center"/>
      <protection/>
    </xf>
    <xf numFmtId="9" fontId="5" fillId="0" borderId="31" xfId="343" applyNumberFormat="1" applyFont="1" applyBorder="1">
      <alignment/>
      <protection/>
    </xf>
    <xf numFmtId="9" fontId="4" fillId="0" borderId="0" xfId="343" applyNumberFormat="1" applyFont="1">
      <alignment/>
      <protection/>
    </xf>
    <xf numFmtId="1" fontId="14" fillId="0" borderId="1" xfId="343" applyNumberFormat="1" applyFont="1" applyBorder="1" applyAlignment="1">
      <alignment vertical="center"/>
      <protection/>
    </xf>
    <xf numFmtId="1" fontId="14" fillId="0" borderId="1" xfId="343" applyNumberFormat="1" applyFont="1" applyBorder="1" applyAlignment="1">
      <alignment horizontal="center" vertical="center"/>
      <protection/>
    </xf>
    <xf numFmtId="1" fontId="42" fillId="0" borderId="0" xfId="343" applyNumberFormat="1" applyFont="1" applyAlignment="1">
      <alignment vertical="center"/>
      <protection/>
    </xf>
    <xf numFmtId="1" fontId="5" fillId="0" borderId="0" xfId="343" applyNumberFormat="1" applyFont="1" applyAlignment="1">
      <alignment vertical="center"/>
      <protection/>
    </xf>
    <xf numFmtId="1" fontId="0" fillId="0" borderId="0" xfId="0" applyNumberFormat="1" applyAlignment="1">
      <alignment vertical="center"/>
    </xf>
    <xf numFmtId="0" fontId="178" fillId="0" borderId="0" xfId="0" applyFont="1" applyAlignment="1">
      <alignment/>
    </xf>
    <xf numFmtId="3" fontId="100" fillId="0" borderId="12" xfId="0" applyNumberFormat="1" applyFont="1" applyBorder="1" applyAlignment="1">
      <alignment vertical="center" wrapText="1"/>
    </xf>
    <xf numFmtId="0" fontId="127" fillId="0" borderId="0" xfId="0" applyFont="1" applyAlignment="1">
      <alignment horizontal="center" vertical="center"/>
    </xf>
    <xf numFmtId="0" fontId="9" fillId="0" borderId="28" xfId="343" applyFont="1" applyBorder="1" applyAlignment="1" quotePrefix="1">
      <alignment horizontal="center" vertical="center"/>
      <protection/>
    </xf>
    <xf numFmtId="0" fontId="9" fillId="0" borderId="28" xfId="343" applyNumberFormat="1" applyFont="1" applyBorder="1" applyAlignment="1">
      <alignment horizontal="center" vertical="center"/>
      <protection/>
    </xf>
    <xf numFmtId="223" fontId="101" fillId="0" borderId="23" xfId="165" applyNumberFormat="1" applyFont="1" applyFill="1" applyBorder="1" applyAlignment="1">
      <alignment horizontal="left" vertical="center"/>
    </xf>
    <xf numFmtId="223" fontId="101" fillId="0" borderId="28" xfId="165" applyNumberFormat="1" applyFont="1" applyFill="1" applyBorder="1" applyAlignment="1">
      <alignment horizontal="left" vertical="center"/>
    </xf>
    <xf numFmtId="223" fontId="101" fillId="0" borderId="29" xfId="165" applyNumberFormat="1" applyFont="1" applyFill="1" applyBorder="1" applyAlignment="1">
      <alignment horizontal="left" vertical="center"/>
    </xf>
    <xf numFmtId="3" fontId="171" fillId="0" borderId="28" xfId="0" applyNumberFormat="1" applyFont="1" applyBorder="1" applyAlignment="1">
      <alignment vertical="center"/>
    </xf>
    <xf numFmtId="0" fontId="93" fillId="0" borderId="28" xfId="0" applyFont="1" applyBorder="1" applyAlignment="1">
      <alignment vertical="center" wrapText="1"/>
    </xf>
    <xf numFmtId="3" fontId="103" fillId="0" borderId="0" xfId="0" applyNumberFormat="1" applyFont="1" applyFill="1" applyBorder="1" applyAlignment="1">
      <alignment vertical="center" wrapText="1"/>
    </xf>
    <xf numFmtId="3" fontId="93" fillId="0" borderId="0" xfId="0" applyNumberFormat="1" applyFont="1" applyBorder="1" applyAlignment="1">
      <alignment vertical="center" wrapText="1"/>
    </xf>
    <xf numFmtId="0" fontId="179" fillId="0" borderId="0" xfId="0" applyFont="1" applyAlignment="1">
      <alignment/>
    </xf>
    <xf numFmtId="0" fontId="103" fillId="0" borderId="1"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28" xfId="0" applyFont="1" applyBorder="1" applyAlignment="1">
      <alignment vertical="center" wrapText="1"/>
    </xf>
    <xf numFmtId="0" fontId="130" fillId="0" borderId="28" xfId="0" applyFont="1" applyBorder="1" applyAlignment="1">
      <alignment vertical="center" wrapText="1"/>
    </xf>
    <xf numFmtId="0" fontId="130" fillId="0" borderId="28" xfId="0" applyFont="1" applyBorder="1" applyAlignment="1">
      <alignment horizontal="center" vertical="center" wrapText="1"/>
    </xf>
    <xf numFmtId="0" fontId="180" fillId="0" borderId="0" xfId="0" applyFont="1" applyAlignment="1">
      <alignment/>
    </xf>
    <xf numFmtId="0" fontId="132" fillId="0" borderId="28" xfId="0" applyFont="1" applyBorder="1" applyAlignment="1">
      <alignment horizontal="center" vertical="center" wrapText="1"/>
    </xf>
    <xf numFmtId="0" fontId="132" fillId="0" borderId="28" xfId="0" applyFont="1" applyBorder="1" applyAlignment="1">
      <alignment vertical="center" wrapText="1"/>
    </xf>
    <xf numFmtId="0" fontId="181" fillId="0" borderId="0" xfId="0" applyFont="1" applyAlignment="1">
      <alignment vertical="center"/>
    </xf>
    <xf numFmtId="0" fontId="0" fillId="0" borderId="0" xfId="0" applyFont="1" applyAlignment="1">
      <alignment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 fillId="0" borderId="0" xfId="0" applyFont="1" applyAlignment="1">
      <alignment/>
    </xf>
    <xf numFmtId="9" fontId="91" fillId="0" borderId="1" xfId="375" applyFont="1" applyBorder="1" applyAlignment="1">
      <alignment horizontal="center" vertical="center" wrapText="1"/>
    </xf>
    <xf numFmtId="9" fontId="30" fillId="0" borderId="1" xfId="375" applyFont="1" applyBorder="1" applyAlignment="1">
      <alignment horizontal="center" vertical="center" wrapText="1"/>
    </xf>
    <xf numFmtId="0" fontId="15" fillId="0" borderId="28" xfId="0" applyFont="1" applyFill="1" applyBorder="1" applyAlignment="1">
      <alignment horizontal="center" vertical="center"/>
    </xf>
    <xf numFmtId="0" fontId="11" fillId="0" borderId="28" xfId="0" applyFont="1" applyFill="1" applyBorder="1" applyAlignment="1">
      <alignment vertical="center" wrapText="1"/>
    </xf>
    <xf numFmtId="3" fontId="11" fillId="0" borderId="23" xfId="0" applyNumberFormat="1" applyFont="1" applyFill="1" applyBorder="1" applyAlignment="1">
      <alignment vertical="center"/>
    </xf>
    <xf numFmtId="9" fontId="11" fillId="0" borderId="23" xfId="398" applyFont="1" applyFill="1" applyBorder="1" applyAlignment="1">
      <alignment horizontal="center" vertical="center"/>
    </xf>
    <xf numFmtId="0" fontId="11" fillId="0" borderId="0" xfId="0" applyFont="1" applyFill="1" applyAlignment="1">
      <alignment vertical="center"/>
    </xf>
    <xf numFmtId="49" fontId="9" fillId="0" borderId="28" xfId="0" applyNumberFormat="1" applyFont="1" applyFill="1" applyBorder="1" applyAlignment="1">
      <alignment vertical="center" wrapText="1"/>
    </xf>
    <xf numFmtId="49" fontId="16" fillId="0" borderId="28" xfId="155" applyNumberFormat="1" applyFont="1" applyFill="1" applyBorder="1" applyAlignment="1">
      <alignment horizontal="center" vertical="center" wrapText="1"/>
    </xf>
    <xf numFmtId="49" fontId="4" fillId="0" borderId="28" xfId="155" applyNumberFormat="1" applyFont="1" applyFill="1" applyBorder="1" applyAlignment="1">
      <alignment vertical="center" wrapText="1"/>
    </xf>
    <xf numFmtId="3" fontId="4" fillId="0" borderId="28" xfId="155" applyNumberFormat="1" applyFont="1" applyFill="1" applyBorder="1" applyAlignment="1">
      <alignment vertical="center"/>
    </xf>
    <xf numFmtId="3" fontId="30" fillId="0" borderId="1" xfId="0" applyNumberFormat="1" applyFont="1" applyBorder="1" applyAlignment="1">
      <alignment horizontal="right" vertical="center" wrapText="1"/>
    </xf>
    <xf numFmtId="0" fontId="30" fillId="0" borderId="0" xfId="0" applyFont="1" applyAlignment="1">
      <alignment/>
    </xf>
    <xf numFmtId="0" fontId="95" fillId="0" borderId="1" xfId="0" applyFont="1" applyBorder="1" applyAlignment="1">
      <alignment horizontal="center" vertical="center" wrapText="1"/>
    </xf>
    <xf numFmtId="3" fontId="95" fillId="0" borderId="1" xfId="0" applyNumberFormat="1" applyFont="1" applyBorder="1" applyAlignment="1">
      <alignment horizontal="right" vertical="center" wrapText="1"/>
    </xf>
    <xf numFmtId="0" fontId="135" fillId="0" borderId="0" xfId="0" applyFont="1" applyAlignment="1">
      <alignment/>
    </xf>
    <xf numFmtId="0" fontId="18" fillId="0" borderId="1" xfId="0" applyFont="1" applyFill="1" applyBorder="1" applyAlignment="1">
      <alignment horizontal="left" vertical="justify" wrapText="1"/>
    </xf>
    <xf numFmtId="3" fontId="18" fillId="0" borderId="1" xfId="0" applyNumberFormat="1" applyFont="1" applyFill="1" applyBorder="1" applyAlignment="1">
      <alignment horizontal="right" wrapText="1"/>
    </xf>
    <xf numFmtId="3" fontId="18" fillId="0" borderId="1" xfId="0" applyNumberFormat="1" applyFont="1" applyBorder="1" applyAlignment="1">
      <alignment horizontal="right"/>
    </xf>
    <xf numFmtId="3" fontId="134" fillId="0" borderId="1" xfId="0" applyNumberFormat="1" applyFont="1" applyBorder="1" applyAlignment="1">
      <alignment horizontal="right"/>
    </xf>
    <xf numFmtId="0" fontId="18" fillId="0" borderId="1" xfId="0" applyFont="1" applyBorder="1" applyAlignment="1">
      <alignment horizontal="left" vertical="justify" wrapText="1"/>
    </xf>
    <xf numFmtId="0" fontId="91" fillId="0" borderId="0" xfId="0" applyFont="1" applyAlignment="1">
      <alignment vertical="center"/>
    </xf>
    <xf numFmtId="0" fontId="94" fillId="0" borderId="1" xfId="0" applyFont="1" applyBorder="1" applyAlignment="1">
      <alignment vertical="center" wrapText="1"/>
    </xf>
    <xf numFmtId="172" fontId="9" fillId="0" borderId="23" xfId="343" applyNumberFormat="1" applyFont="1" applyBorder="1" applyAlignment="1">
      <alignment vertical="center"/>
      <protection/>
    </xf>
    <xf numFmtId="0" fontId="93" fillId="0" borderId="1" xfId="0" applyFont="1" applyBorder="1" applyAlignment="1">
      <alignment wrapText="1"/>
    </xf>
    <xf numFmtId="3" fontId="103" fillId="0" borderId="1" xfId="0" applyNumberFormat="1" applyFont="1" applyFill="1" applyBorder="1" applyAlignment="1">
      <alignment wrapText="1"/>
    </xf>
    <xf numFmtId="3" fontId="93" fillId="0" borderId="1" xfId="0" applyNumberFormat="1" applyFont="1" applyBorder="1" applyAlignment="1">
      <alignment wrapText="1"/>
    </xf>
    <xf numFmtId="3" fontId="103" fillId="0" borderId="1" xfId="0" applyNumberFormat="1" applyFont="1" applyBorder="1" applyAlignment="1">
      <alignment wrapText="1"/>
    </xf>
    <xf numFmtId="0" fontId="93" fillId="0" borderId="1" xfId="0" applyFont="1" applyFill="1" applyBorder="1" applyAlignment="1">
      <alignment wrapText="1"/>
    </xf>
    <xf numFmtId="3" fontId="93" fillId="0" borderId="1" xfId="0" applyNumberFormat="1" applyFont="1" applyFill="1" applyBorder="1" applyAlignment="1">
      <alignment wrapText="1"/>
    </xf>
    <xf numFmtId="0" fontId="93" fillId="0" borderId="0" xfId="0" applyFont="1" applyAlignment="1">
      <alignment vertical="center"/>
    </xf>
    <xf numFmtId="0" fontId="103" fillId="0" borderId="0" xfId="0" applyFont="1" applyAlignment="1">
      <alignment vertical="center"/>
    </xf>
    <xf numFmtId="0" fontId="101" fillId="0" borderId="0" xfId="0" applyFont="1" applyAlignment="1">
      <alignment horizontal="right" vertical="center"/>
    </xf>
    <xf numFmtId="0" fontId="132" fillId="0" borderId="0" xfId="0" applyFont="1" applyAlignment="1">
      <alignment vertical="center"/>
    </xf>
    <xf numFmtId="0" fontId="93" fillId="0" borderId="1" xfId="0" applyFont="1" applyBorder="1" applyAlignment="1">
      <alignment horizontal="center" wrapText="1"/>
    </xf>
    <xf numFmtId="0" fontId="93" fillId="0" borderId="1" xfId="0" applyFont="1" applyFill="1" applyBorder="1" applyAlignment="1">
      <alignment horizontal="center" wrapText="1"/>
    </xf>
    <xf numFmtId="0" fontId="93" fillId="0" borderId="0" xfId="0" applyFont="1" applyFill="1" applyAlignment="1">
      <alignment vertical="center"/>
    </xf>
    <xf numFmtId="0" fontId="93" fillId="0" borderId="0" xfId="0" applyFont="1" applyFill="1" applyAlignment="1">
      <alignment/>
    </xf>
    <xf numFmtId="0" fontId="133" fillId="0" borderId="0" xfId="0" applyFont="1" applyAlignment="1">
      <alignment vertical="center"/>
    </xf>
    <xf numFmtId="0" fontId="136" fillId="0" borderId="0" xfId="0" applyFont="1" applyAlignment="1">
      <alignment vertical="center"/>
    </xf>
    <xf numFmtId="0" fontId="130" fillId="0" borderId="0" xfId="0" applyFont="1" applyAlignment="1">
      <alignment/>
    </xf>
    <xf numFmtId="0" fontId="93" fillId="0" borderId="1" xfId="0" applyFont="1" applyBorder="1" applyAlignment="1">
      <alignment horizontal="center" vertical="center" wrapText="1"/>
    </xf>
    <xf numFmtId="0" fontId="93" fillId="0" borderId="1" xfId="0" applyFont="1" applyBorder="1" applyAlignment="1">
      <alignment vertical="center" wrapText="1"/>
    </xf>
    <xf numFmtId="0" fontId="93" fillId="0" borderId="1" xfId="0" applyFont="1" applyFill="1" applyBorder="1" applyAlignment="1">
      <alignment horizontal="center" vertical="center" wrapText="1"/>
    </xf>
    <xf numFmtId="0" fontId="93" fillId="0" borderId="1" xfId="0" applyFont="1" applyFill="1" applyBorder="1" applyAlignment="1">
      <alignment vertical="center" wrapText="1"/>
    </xf>
    <xf numFmtId="0" fontId="93" fillId="0" borderId="0" xfId="0" applyFont="1" applyFill="1" applyBorder="1" applyAlignment="1">
      <alignment horizontal="center" vertical="center" wrapText="1"/>
    </xf>
    <xf numFmtId="0" fontId="93" fillId="0" borderId="0" xfId="0" applyFont="1" applyFill="1" applyBorder="1" applyAlignment="1">
      <alignment vertical="center" wrapText="1"/>
    </xf>
    <xf numFmtId="3" fontId="93" fillId="0" borderId="0" xfId="0" applyNumberFormat="1" applyFont="1" applyFill="1" applyBorder="1" applyAlignment="1">
      <alignment vertical="center" wrapText="1"/>
    </xf>
    <xf numFmtId="3" fontId="93" fillId="0" borderId="0" xfId="0" applyNumberFormat="1" applyFont="1" applyFill="1" applyBorder="1" applyAlignment="1">
      <alignment vertical="center"/>
    </xf>
    <xf numFmtId="0" fontId="131" fillId="0" borderId="23" xfId="0" applyFont="1" applyBorder="1" applyAlignment="1">
      <alignment horizontal="center" vertical="center" wrapText="1"/>
    </xf>
    <xf numFmtId="0" fontId="182" fillId="0" borderId="28" xfId="0" applyFont="1" applyBorder="1" applyAlignment="1">
      <alignment vertical="center" wrapText="1"/>
    </xf>
    <xf numFmtId="0" fontId="130" fillId="0" borderId="28" xfId="0" applyFont="1" applyBorder="1" applyAlignment="1">
      <alignment vertical="center"/>
    </xf>
    <xf numFmtId="0" fontId="130" fillId="0" borderId="28" xfId="0" applyFont="1" applyBorder="1" applyAlignment="1">
      <alignment/>
    </xf>
    <xf numFmtId="0" fontId="93" fillId="0" borderId="29" xfId="0" applyFont="1" applyBorder="1" applyAlignment="1">
      <alignment/>
    </xf>
    <xf numFmtId="0" fontId="127" fillId="0" borderId="29" xfId="0" applyFont="1" applyBorder="1" applyAlignment="1">
      <alignment vertical="center" wrapText="1"/>
    </xf>
    <xf numFmtId="0" fontId="105" fillId="0" borderId="27" xfId="0" applyFont="1" applyBorder="1" applyAlignment="1">
      <alignment/>
    </xf>
    <xf numFmtId="0" fontId="105" fillId="0" borderId="0" xfId="0" applyFont="1" applyBorder="1" applyAlignment="1">
      <alignment/>
    </xf>
    <xf numFmtId="3" fontId="14" fillId="0" borderId="29" xfId="0" applyNumberFormat="1" applyFont="1" applyBorder="1" applyAlignment="1">
      <alignment vertical="center"/>
    </xf>
    <xf numFmtId="3" fontId="13" fillId="0" borderId="26" xfId="0" applyNumberFormat="1" applyFont="1" applyBorder="1" applyAlignment="1">
      <alignment vertical="center"/>
    </xf>
    <xf numFmtId="3" fontId="14" fillId="0" borderId="26" xfId="0" applyNumberFormat="1" applyFont="1" applyFill="1" applyBorder="1" applyAlignment="1">
      <alignment vertical="center"/>
    </xf>
    <xf numFmtId="3" fontId="14" fillId="0" borderId="26" xfId="0" applyNumberFormat="1" applyFont="1" applyBorder="1" applyAlignment="1">
      <alignment vertical="center"/>
    </xf>
    <xf numFmtId="0" fontId="118" fillId="0" borderId="0" xfId="0" applyFont="1" applyAlignment="1">
      <alignment/>
    </xf>
    <xf numFmtId="0" fontId="101" fillId="0" borderId="0" xfId="0" applyFont="1" applyAlignment="1">
      <alignment/>
    </xf>
    <xf numFmtId="9" fontId="102" fillId="56" borderId="1" xfId="400" applyFont="1" applyFill="1" applyBorder="1" applyAlignment="1">
      <alignment horizontal="center" vertical="center" wrapText="1"/>
    </xf>
    <xf numFmtId="9" fontId="122" fillId="56" borderId="1" xfId="400" applyFont="1" applyFill="1" applyBorder="1" applyAlignment="1">
      <alignment horizontal="center" vertical="center" wrapText="1"/>
    </xf>
    <xf numFmtId="9" fontId="102" fillId="56" borderId="1" xfId="0" applyNumberFormat="1" applyFont="1" applyFill="1" applyBorder="1" applyAlignment="1">
      <alignment horizontal="center" vertical="center" wrapText="1"/>
    </xf>
    <xf numFmtId="3" fontId="14" fillId="0" borderId="1" xfId="0" applyNumberFormat="1" applyFont="1" applyBorder="1" applyAlignment="1">
      <alignment horizontal="right" vertical="center"/>
    </xf>
    <xf numFmtId="9" fontId="122" fillId="56" borderId="1" xfId="0" applyNumberFormat="1" applyFont="1" applyFill="1" applyBorder="1" applyAlignment="1">
      <alignment horizontal="center" vertical="center" wrapText="1"/>
    </xf>
    <xf numFmtId="9" fontId="10" fillId="0" borderId="0" xfId="380" applyNumberFormat="1" applyFont="1" applyFill="1" applyAlignment="1">
      <alignment horizontal="center"/>
    </xf>
    <xf numFmtId="9" fontId="12" fillId="0" borderId="1" xfId="380" applyNumberFormat="1" applyFont="1" applyFill="1" applyBorder="1" applyAlignment="1">
      <alignment horizontal="center" vertical="center" wrapText="1"/>
    </xf>
    <xf numFmtId="49" fontId="13" fillId="0" borderId="49" xfId="155" applyNumberFormat="1" applyFont="1" applyFill="1" applyBorder="1" applyAlignment="1">
      <alignment vertical="center" wrapText="1"/>
    </xf>
    <xf numFmtId="172" fontId="10" fillId="0" borderId="28" xfId="380" applyNumberFormat="1" applyFont="1" applyFill="1" applyBorder="1" applyAlignment="1">
      <alignment horizontal="center" vertical="center"/>
    </xf>
    <xf numFmtId="9" fontId="9" fillId="0" borderId="28" xfId="380" applyNumberFormat="1" applyFont="1" applyFill="1" applyBorder="1" applyAlignment="1">
      <alignment horizontal="center" vertical="center"/>
    </xf>
    <xf numFmtId="173" fontId="10" fillId="0" borderId="0" xfId="155" applyNumberFormat="1" applyFont="1" applyFill="1" applyBorder="1" applyAlignment="1">
      <alignment/>
    </xf>
    <xf numFmtId="9" fontId="10" fillId="0" borderId="28" xfId="380" applyNumberFormat="1" applyFont="1" applyFill="1" applyBorder="1" applyAlignment="1">
      <alignment horizontal="center" vertical="center"/>
    </xf>
    <xf numFmtId="9" fontId="4" fillId="0" borderId="28" xfId="380" applyNumberFormat="1" applyFont="1" applyFill="1" applyBorder="1" applyAlignment="1">
      <alignment horizontal="center" vertical="center"/>
    </xf>
    <xf numFmtId="9" fontId="16" fillId="0" borderId="28" xfId="380" applyNumberFormat="1" applyFont="1" applyFill="1" applyBorder="1" applyAlignment="1">
      <alignment horizontal="center" vertical="center"/>
    </xf>
    <xf numFmtId="172" fontId="10" fillId="0" borderId="0" xfId="380" applyNumberFormat="1" applyFont="1" applyFill="1" applyBorder="1" applyAlignment="1">
      <alignment/>
    </xf>
    <xf numFmtId="9" fontId="11" fillId="0" borderId="28" xfId="380" applyNumberFormat="1" applyFont="1" applyFill="1" applyBorder="1" applyAlignment="1">
      <alignment horizontal="center" vertical="center"/>
    </xf>
    <xf numFmtId="9" fontId="17" fillId="0" borderId="28" xfId="380" applyNumberFormat="1" applyFont="1" applyFill="1" applyBorder="1" applyAlignment="1">
      <alignment horizontal="center" vertical="center"/>
    </xf>
    <xf numFmtId="49" fontId="10" fillId="0" borderId="28" xfId="155" applyNumberFormat="1" applyFont="1" applyFill="1" applyBorder="1" applyAlignment="1">
      <alignment vertical="center" wrapText="1"/>
    </xf>
    <xf numFmtId="3" fontId="10" fillId="0" borderId="28" xfId="155" applyNumberFormat="1" applyFont="1" applyFill="1" applyBorder="1" applyAlignment="1">
      <alignment vertical="center"/>
    </xf>
    <xf numFmtId="173" fontId="10" fillId="0" borderId="0" xfId="155" applyNumberFormat="1" applyFont="1" applyFill="1" applyAlignment="1">
      <alignment/>
    </xf>
    <xf numFmtId="49" fontId="9" fillId="0" borderId="28" xfId="155" applyNumberFormat="1" applyFont="1" applyFill="1" applyBorder="1" applyAlignment="1">
      <alignment horizontal="center" vertical="center" wrapText="1"/>
    </xf>
    <xf numFmtId="3" fontId="10" fillId="0" borderId="0" xfId="380" applyNumberFormat="1" applyFont="1" applyFill="1" applyBorder="1" applyAlignment="1">
      <alignment/>
    </xf>
    <xf numFmtId="3" fontId="4" fillId="0" borderId="0" xfId="380" applyNumberFormat="1" applyFont="1" applyFill="1" applyBorder="1" applyAlignment="1">
      <alignment/>
    </xf>
    <xf numFmtId="173" fontId="4" fillId="0" borderId="0" xfId="155" applyNumberFormat="1" applyFont="1" applyFill="1" applyAlignment="1">
      <alignment/>
    </xf>
    <xf numFmtId="3" fontId="10" fillId="0" borderId="28" xfId="155" applyNumberFormat="1" applyFont="1" applyFill="1" applyBorder="1" applyAlignment="1">
      <alignment vertical="center" wrapText="1"/>
    </xf>
    <xf numFmtId="9" fontId="4" fillId="0" borderId="28" xfId="155" applyNumberFormat="1" applyFont="1" applyFill="1" applyBorder="1" applyAlignment="1">
      <alignment horizontal="center" vertical="center"/>
    </xf>
    <xf numFmtId="172" fontId="4" fillId="0" borderId="0" xfId="380" applyNumberFormat="1" applyFont="1" applyFill="1" applyBorder="1" applyAlignment="1">
      <alignment/>
    </xf>
    <xf numFmtId="49" fontId="16" fillId="0" borderId="29" xfId="155" applyNumberFormat="1" applyFont="1" applyFill="1" applyBorder="1" applyAlignment="1">
      <alignment horizontal="center" vertical="center" wrapText="1"/>
    </xf>
    <xf numFmtId="49" fontId="4" fillId="0" borderId="29" xfId="155" applyNumberFormat="1" applyFont="1" applyFill="1" applyBorder="1" applyAlignment="1">
      <alignment horizontal="left" vertical="center" wrapText="1"/>
    </xf>
    <xf numFmtId="9" fontId="4" fillId="0" borderId="0" xfId="380" applyNumberFormat="1" applyFont="1" applyFill="1" applyAlignment="1">
      <alignment horizontal="center"/>
    </xf>
    <xf numFmtId="9" fontId="4" fillId="0" borderId="0" xfId="380" applyNumberFormat="1" applyFont="1" applyFill="1" applyAlignment="1">
      <alignment/>
    </xf>
    <xf numFmtId="3" fontId="10" fillId="56" borderId="12" xfId="0" applyNumberFormat="1" applyFont="1" applyFill="1" applyBorder="1" applyAlignment="1">
      <alignment horizontal="right" vertical="center"/>
    </xf>
    <xf numFmtId="9" fontId="10" fillId="56" borderId="28" xfId="400" applyFont="1" applyFill="1" applyBorder="1" applyAlignment="1">
      <alignment horizontal="center" vertical="center"/>
    </xf>
    <xf numFmtId="9" fontId="10" fillId="56" borderId="28" xfId="0" applyNumberFormat="1" applyFont="1" applyFill="1" applyBorder="1" applyAlignment="1">
      <alignment horizontal="center" vertical="center"/>
    </xf>
    <xf numFmtId="3" fontId="10" fillId="56" borderId="23" xfId="0" applyNumberFormat="1" applyFont="1" applyFill="1" applyBorder="1" applyAlignment="1">
      <alignment horizontal="right" vertical="center"/>
    </xf>
    <xf numFmtId="3" fontId="10" fillId="56" borderId="28" xfId="0" applyNumberFormat="1" applyFont="1" applyFill="1" applyBorder="1" applyAlignment="1">
      <alignment horizontal="right" vertical="center"/>
    </xf>
    <xf numFmtId="3" fontId="4" fillId="56" borderId="28" xfId="0" applyNumberFormat="1" applyFont="1" applyFill="1" applyBorder="1" applyAlignment="1">
      <alignment horizontal="right" vertical="center"/>
    </xf>
    <xf numFmtId="9" fontId="4" fillId="56" borderId="28" xfId="400" applyFont="1" applyFill="1" applyBorder="1" applyAlignment="1">
      <alignment horizontal="center" vertical="center"/>
    </xf>
    <xf numFmtId="9" fontId="4" fillId="56" borderId="28" xfId="0" applyNumberFormat="1" applyFont="1" applyFill="1" applyBorder="1" applyAlignment="1">
      <alignment horizontal="center" vertical="center"/>
    </xf>
    <xf numFmtId="3" fontId="4" fillId="56" borderId="28" xfId="0" applyNumberFormat="1" applyFont="1" applyFill="1" applyBorder="1" applyAlignment="1">
      <alignment horizontal="right" vertical="center"/>
    </xf>
    <xf numFmtId="9" fontId="4" fillId="56" borderId="29" xfId="0" applyNumberFormat="1" applyFont="1" applyFill="1" applyBorder="1" applyAlignment="1">
      <alignment horizontal="center" vertical="center"/>
    </xf>
    <xf numFmtId="9" fontId="4" fillId="56" borderId="23" xfId="400" applyFont="1" applyFill="1" applyBorder="1" applyAlignment="1">
      <alignment horizontal="center" vertical="center"/>
    </xf>
    <xf numFmtId="0" fontId="10" fillId="56" borderId="0" xfId="0" applyFont="1" applyFill="1" applyAlignment="1">
      <alignment horizontal="center"/>
    </xf>
    <xf numFmtId="0" fontId="4" fillId="56" borderId="0" xfId="0" applyFont="1" applyFill="1" applyAlignment="1">
      <alignment horizontal="center"/>
    </xf>
    <xf numFmtId="3" fontId="4" fillId="56" borderId="0" xfId="0" applyNumberFormat="1" applyFont="1" applyFill="1" applyAlignment="1">
      <alignment/>
    </xf>
    <xf numFmtId="9" fontId="4" fillId="56" borderId="0" xfId="400" applyFont="1" applyFill="1" applyAlignment="1">
      <alignment horizontal="center"/>
    </xf>
    <xf numFmtId="3" fontId="14" fillId="56" borderId="1" xfId="0" applyNumberFormat="1" applyFont="1" applyFill="1" applyBorder="1" applyAlignment="1">
      <alignment vertical="center" wrapText="1"/>
    </xf>
    <xf numFmtId="3" fontId="14" fillId="0" borderId="1" xfId="0" applyNumberFormat="1" applyFont="1" applyBorder="1" applyAlignment="1">
      <alignment vertical="center" wrapText="1"/>
    </xf>
    <xf numFmtId="3" fontId="13" fillId="0" borderId="1" xfId="0" applyNumberFormat="1" applyFont="1" applyBorder="1" applyAlignment="1">
      <alignment vertical="center" wrapText="1"/>
    </xf>
    <xf numFmtId="3" fontId="13" fillId="0" borderId="1" xfId="0" applyNumberFormat="1" applyFont="1" applyBorder="1" applyAlignment="1">
      <alignment horizontal="right" vertical="center"/>
    </xf>
    <xf numFmtId="0" fontId="14" fillId="0" borderId="0" xfId="329" applyFont="1" applyAlignment="1">
      <alignment horizontal="center"/>
      <protection/>
    </xf>
    <xf numFmtId="49" fontId="14" fillId="0" borderId="0" xfId="329" applyNumberFormat="1" applyFont="1" applyAlignment="1">
      <alignment vertical="center" wrapText="1"/>
      <protection/>
    </xf>
    <xf numFmtId="49" fontId="13" fillId="0" borderId="26" xfId="0" applyNumberFormat="1" applyFont="1" applyBorder="1" applyAlignment="1">
      <alignment horizontal="center" vertical="center" wrapText="1"/>
    </xf>
    <xf numFmtId="0" fontId="121" fillId="0" borderId="26" xfId="0" applyFont="1" applyBorder="1" applyAlignment="1">
      <alignment horizontal="center" vertical="center"/>
    </xf>
    <xf numFmtId="3" fontId="121" fillId="0" borderId="26" xfId="0" applyNumberFormat="1" applyFont="1" applyBorder="1" applyAlignment="1">
      <alignment horizontal="center" vertical="center" wrapText="1"/>
    </xf>
    <xf numFmtId="0" fontId="10" fillId="0" borderId="12" xfId="0" applyFont="1" applyBorder="1" applyAlignment="1">
      <alignment horizontal="center" vertical="center"/>
    </xf>
    <xf numFmtId="3" fontId="13" fillId="0" borderId="12" xfId="0" applyNumberFormat="1" applyFont="1" applyBorder="1" applyAlignment="1">
      <alignment vertical="center" wrapText="1"/>
    </xf>
    <xf numFmtId="0" fontId="10" fillId="0" borderId="28" xfId="0" applyFont="1" applyBorder="1" applyAlignment="1">
      <alignment horizontal="center" vertical="center"/>
    </xf>
    <xf numFmtId="3" fontId="13" fillId="0" borderId="28" xfId="0" applyNumberFormat="1" applyFont="1" applyBorder="1" applyAlignment="1">
      <alignment vertical="center" wrapText="1"/>
    </xf>
    <xf numFmtId="3" fontId="13" fillId="0" borderId="28" xfId="0" applyNumberFormat="1" applyFont="1" applyFill="1" applyBorder="1" applyAlignment="1">
      <alignment vertical="center" wrapText="1"/>
    </xf>
    <xf numFmtId="3" fontId="13" fillId="0" borderId="28" xfId="0" applyNumberFormat="1" applyFont="1" applyBorder="1" applyAlignment="1">
      <alignment horizontal="left" vertical="center" wrapText="1"/>
    </xf>
    <xf numFmtId="49" fontId="13" fillId="0" borderId="28"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0" fontId="14" fillId="0" borderId="0" xfId="329" applyFont="1" applyBorder="1" applyAlignment="1">
      <alignment horizontal="center"/>
      <protection/>
    </xf>
    <xf numFmtId="49" fontId="14" fillId="0" borderId="0" xfId="329" applyNumberFormat="1" applyFont="1" applyBorder="1" applyAlignment="1">
      <alignment vertical="center" wrapText="1"/>
      <protection/>
    </xf>
    <xf numFmtId="0" fontId="14" fillId="0" borderId="0" xfId="329" applyFont="1" applyAlignment="1">
      <alignment vertical="center" wrapText="1"/>
      <protection/>
    </xf>
    <xf numFmtId="10" fontId="9" fillId="0" borderId="23" xfId="343" applyNumberFormat="1" applyFont="1" applyBorder="1" applyAlignment="1">
      <alignment vertical="center"/>
      <protection/>
    </xf>
    <xf numFmtId="3" fontId="4" fillId="56" borderId="28" xfId="343" applyNumberFormat="1" applyFont="1" applyFill="1" applyBorder="1" applyAlignment="1">
      <alignment vertical="center"/>
      <protection/>
    </xf>
    <xf numFmtId="3" fontId="4" fillId="56" borderId="29" xfId="343" applyNumberFormat="1" applyFont="1" applyFill="1" applyBorder="1" applyAlignment="1">
      <alignment vertical="center"/>
      <protection/>
    </xf>
    <xf numFmtId="223" fontId="4" fillId="0" borderId="23" xfId="165" applyNumberFormat="1" applyFont="1" applyFill="1" applyBorder="1" applyAlignment="1">
      <alignment horizontal="right" vertical="center"/>
    </xf>
    <xf numFmtId="3" fontId="16" fillId="0" borderId="28" xfId="0" applyNumberFormat="1" applyFont="1" applyBorder="1" applyAlignment="1">
      <alignment horizontal="right" vertical="center" wrapText="1"/>
    </xf>
    <xf numFmtId="223" fontId="4" fillId="0" borderId="29" xfId="165" applyNumberFormat="1" applyFont="1" applyFill="1" applyBorder="1" applyAlignment="1">
      <alignment horizontal="right" vertical="center"/>
    </xf>
    <xf numFmtId="3" fontId="16" fillId="0" borderId="29" xfId="0" applyNumberFormat="1" applyFont="1" applyBorder="1" applyAlignment="1">
      <alignment horizontal="right" vertical="center" wrapText="1"/>
    </xf>
    <xf numFmtId="0" fontId="154" fillId="0" borderId="0" xfId="0" applyFont="1" applyAlignment="1">
      <alignment/>
    </xf>
    <xf numFmtId="9" fontId="154" fillId="0" borderId="0" xfId="0" applyNumberFormat="1" applyFont="1" applyAlignment="1">
      <alignment/>
    </xf>
    <xf numFmtId="43" fontId="103" fillId="0" borderId="28" xfId="142" applyFont="1" applyBorder="1" applyAlignment="1">
      <alignment horizontal="center" vertical="center" wrapText="1"/>
    </xf>
    <xf numFmtId="0" fontId="127" fillId="0" borderId="28" xfId="0" applyFont="1" applyBorder="1" applyAlignment="1">
      <alignment vertical="center" wrapText="1"/>
    </xf>
    <xf numFmtId="3" fontId="175" fillId="0" borderId="32" xfId="0" applyNumberFormat="1" applyFont="1" applyBorder="1" applyAlignment="1">
      <alignment vertical="center" wrapText="1"/>
    </xf>
    <xf numFmtId="3" fontId="122" fillId="0" borderId="32" xfId="0" applyNumberFormat="1" applyFont="1" applyBorder="1" applyAlignment="1">
      <alignment vertical="center" wrapText="1"/>
    </xf>
    <xf numFmtId="3" fontId="176" fillId="0" borderId="32" xfId="0" applyNumberFormat="1" applyFont="1" applyBorder="1" applyAlignment="1">
      <alignment vertical="center" wrapText="1"/>
    </xf>
    <xf numFmtId="0" fontId="122" fillId="0" borderId="32" xfId="0" applyFont="1" applyBorder="1" applyAlignment="1">
      <alignment horizontal="center" vertical="center" wrapText="1"/>
    </xf>
    <xf numFmtId="3" fontId="174" fillId="0" borderId="32" xfId="0" applyNumberFormat="1" applyFont="1" applyBorder="1" applyAlignment="1">
      <alignment vertical="center" wrapText="1"/>
    </xf>
    <xf numFmtId="0" fontId="176" fillId="56" borderId="32" xfId="0" applyFont="1" applyFill="1" applyBorder="1" applyAlignment="1">
      <alignment horizontal="center" vertical="center" wrapText="1"/>
    </xf>
    <xf numFmtId="3" fontId="176" fillId="56" borderId="32" xfId="0" applyNumberFormat="1" applyFont="1" applyFill="1" applyBorder="1" applyAlignment="1">
      <alignment horizontal="justify" vertical="center" wrapText="1"/>
    </xf>
    <xf numFmtId="0" fontId="176" fillId="56" borderId="32" xfId="0" applyNumberFormat="1" applyFont="1" applyFill="1" applyBorder="1" applyAlignment="1">
      <alignment horizontal="center" vertical="center" wrapText="1"/>
    </xf>
    <xf numFmtId="3" fontId="176" fillId="56" borderId="32" xfId="0" applyNumberFormat="1" applyFont="1" applyFill="1" applyBorder="1" applyAlignment="1">
      <alignment horizontal="center" vertical="center" wrapText="1"/>
    </xf>
    <xf numFmtId="3" fontId="176" fillId="56" borderId="32" xfId="0" applyNumberFormat="1" applyFont="1" applyFill="1" applyBorder="1" applyAlignment="1">
      <alignment vertical="center" wrapText="1"/>
    </xf>
    <xf numFmtId="0" fontId="174" fillId="0" borderId="32" xfId="0" applyFont="1" applyBorder="1" applyAlignment="1">
      <alignment horizontal="justify" vertical="center" wrapText="1"/>
    </xf>
    <xf numFmtId="0" fontId="122" fillId="0" borderId="38" xfId="0" applyFont="1" applyBorder="1" applyAlignment="1">
      <alignment horizontal="center" vertical="center" wrapText="1"/>
    </xf>
    <xf numFmtId="3" fontId="174" fillId="0" borderId="38" xfId="0" applyNumberFormat="1" applyFont="1" applyBorder="1" applyAlignment="1">
      <alignment horizontal="justify" vertical="center" wrapText="1"/>
    </xf>
    <xf numFmtId="3" fontId="174" fillId="0" borderId="38" xfId="0" applyNumberFormat="1" applyFont="1" applyBorder="1" applyAlignment="1">
      <alignment horizontal="center" vertical="center" wrapText="1"/>
    </xf>
    <xf numFmtId="3" fontId="174" fillId="0" borderId="38" xfId="0" applyNumberFormat="1" applyFont="1" applyBorder="1" applyAlignment="1">
      <alignment vertical="center" wrapText="1"/>
    </xf>
    <xf numFmtId="0" fontId="93" fillId="0" borderId="37" xfId="0" applyFont="1" applyBorder="1" applyAlignment="1">
      <alignment horizontal="center" vertical="center" wrapText="1"/>
    </xf>
    <xf numFmtId="3" fontId="93" fillId="0" borderId="37" xfId="0" applyNumberFormat="1" applyFont="1" applyBorder="1" applyAlignment="1">
      <alignment horizontal="center" vertical="center" wrapText="1"/>
    </xf>
    <xf numFmtId="3" fontId="103" fillId="0" borderId="32" xfId="0" applyNumberFormat="1" applyFont="1" applyBorder="1" applyAlignment="1">
      <alignment vertical="center" wrapText="1"/>
    </xf>
    <xf numFmtId="0" fontId="93" fillId="0" borderId="32" xfId="0" applyFont="1" applyBorder="1" applyAlignment="1">
      <alignment horizontal="center" vertical="center" wrapText="1"/>
    </xf>
    <xf numFmtId="0" fontId="93" fillId="0" borderId="32" xfId="0" applyFont="1" applyBorder="1" applyAlignment="1">
      <alignment horizontal="justify" vertical="center" wrapText="1"/>
    </xf>
    <xf numFmtId="3" fontId="93" fillId="0" borderId="32" xfId="0" applyNumberFormat="1" applyFont="1" applyBorder="1" applyAlignment="1">
      <alignment vertical="center" wrapText="1"/>
    </xf>
    <xf numFmtId="0" fontId="93" fillId="0" borderId="32" xfId="0" applyFont="1" applyBorder="1" applyAlignment="1">
      <alignment horizontal="center" vertical="center" wrapText="1"/>
    </xf>
    <xf numFmtId="0" fontId="93" fillId="0" borderId="32" xfId="0" applyFont="1" applyBorder="1" applyAlignment="1">
      <alignment horizontal="justify" vertical="center" wrapText="1"/>
    </xf>
    <xf numFmtId="3" fontId="93" fillId="0" borderId="32" xfId="0" applyNumberFormat="1" applyFont="1" applyBorder="1" applyAlignment="1">
      <alignment horizontal="justify" vertical="center" wrapText="1"/>
    </xf>
    <xf numFmtId="3" fontId="93" fillId="0" borderId="0" xfId="0" applyNumberFormat="1" applyFont="1" applyAlignment="1">
      <alignment vertical="center" wrapText="1"/>
    </xf>
    <xf numFmtId="0" fontId="93" fillId="0" borderId="38" xfId="0" applyFont="1" applyBorder="1" applyAlignment="1">
      <alignment horizontal="center" vertical="center" wrapText="1"/>
    </xf>
    <xf numFmtId="3" fontId="93" fillId="0" borderId="38" xfId="0" applyNumberFormat="1" applyFont="1" applyBorder="1" applyAlignment="1">
      <alignment horizontal="justify" vertical="center" wrapText="1"/>
    </xf>
    <xf numFmtId="3" fontId="93" fillId="0" borderId="38" xfId="0" applyNumberFormat="1" applyFont="1" applyBorder="1" applyAlignment="1">
      <alignment vertical="center" wrapText="1"/>
    </xf>
    <xf numFmtId="3" fontId="30" fillId="56" borderId="1" xfId="0" applyNumberFormat="1" applyFont="1" applyFill="1" applyBorder="1" applyAlignment="1">
      <alignment horizontal="right" vertical="center" wrapText="1"/>
    </xf>
    <xf numFmtId="3" fontId="101" fillId="56" borderId="1" xfId="0" applyNumberFormat="1" applyFont="1" applyFill="1" applyBorder="1" applyAlignment="1">
      <alignment horizontal="right" vertical="center" wrapText="1"/>
    </xf>
    <xf numFmtId="3" fontId="125" fillId="56" borderId="44" xfId="326" applyNumberFormat="1" applyFont="1" applyFill="1" applyBorder="1" applyAlignment="1">
      <alignment horizontal="right" vertical="center" wrapText="1"/>
      <protection/>
    </xf>
    <xf numFmtId="3" fontId="125" fillId="56" borderId="44" xfId="156" applyNumberFormat="1" applyFont="1" applyFill="1" applyBorder="1" applyAlignment="1">
      <alignment horizontal="right" vertical="center" wrapText="1"/>
    </xf>
    <xf numFmtId="0" fontId="124" fillId="56" borderId="32" xfId="0" applyFont="1" applyFill="1" applyBorder="1" applyAlignment="1">
      <alignment horizontal="justify" vertical="center" wrapText="1"/>
    </xf>
    <xf numFmtId="3" fontId="124" fillId="56" borderId="32" xfId="0" applyNumberFormat="1" applyFont="1" applyFill="1" applyBorder="1" applyAlignment="1">
      <alignment horizontal="justify" vertical="center" wrapText="1"/>
    </xf>
    <xf numFmtId="0" fontId="10" fillId="0" borderId="29" xfId="0" applyFont="1" applyBorder="1" applyAlignment="1">
      <alignment horizontal="center" vertical="center"/>
    </xf>
    <xf numFmtId="173" fontId="103" fillId="0" borderId="28" xfId="155" applyNumberFormat="1" applyFont="1" applyFill="1" applyBorder="1" applyAlignment="1">
      <alignment horizontal="right" vertical="center" wrapText="1"/>
    </xf>
    <xf numFmtId="173" fontId="103" fillId="0" borderId="28" xfId="155" applyNumberFormat="1" applyFont="1" applyBorder="1" applyAlignment="1">
      <alignment horizontal="right" vertical="center" wrapText="1"/>
    </xf>
    <xf numFmtId="0" fontId="93" fillId="0" borderId="28" xfId="0" applyFont="1" applyBorder="1" applyAlignment="1">
      <alignment horizontal="right" vertical="center" wrapText="1"/>
    </xf>
    <xf numFmtId="43" fontId="93" fillId="0" borderId="28" xfId="155" applyFont="1" applyBorder="1" applyAlignment="1">
      <alignment horizontal="right" vertical="center" wrapText="1"/>
    </xf>
    <xf numFmtId="173" fontId="103" fillId="0" borderId="28" xfId="0" applyNumberFormat="1" applyFont="1" applyBorder="1" applyAlignment="1">
      <alignment horizontal="right" vertical="center" wrapText="1"/>
    </xf>
    <xf numFmtId="10" fontId="93" fillId="0" borderId="28" xfId="0" applyNumberFormat="1" applyFont="1" applyBorder="1" applyAlignment="1">
      <alignment horizontal="right" vertical="center" wrapText="1"/>
    </xf>
    <xf numFmtId="10" fontId="93" fillId="0" borderId="28" xfId="155" applyNumberFormat="1" applyFont="1" applyBorder="1" applyAlignment="1">
      <alignment horizontal="right" vertical="center" wrapText="1"/>
    </xf>
    <xf numFmtId="173" fontId="93" fillId="0" borderId="28" xfId="155" applyNumberFormat="1" applyFont="1" applyBorder="1" applyAlignment="1">
      <alignment horizontal="right" vertical="center" wrapText="1"/>
    </xf>
    <xf numFmtId="3" fontId="130" fillId="0" borderId="28" xfId="0" applyNumberFormat="1" applyFont="1" applyBorder="1" applyAlignment="1">
      <alignment horizontal="right" vertical="center" wrapText="1"/>
    </xf>
    <xf numFmtId="3" fontId="130" fillId="0" borderId="28" xfId="155" applyNumberFormat="1" applyFont="1" applyBorder="1" applyAlignment="1">
      <alignment horizontal="right" vertical="center" wrapText="1"/>
    </xf>
    <xf numFmtId="3" fontId="93" fillId="0" borderId="28" xfId="155" applyNumberFormat="1" applyFont="1" applyBorder="1" applyAlignment="1">
      <alignment horizontal="right" vertical="center" wrapText="1"/>
    </xf>
    <xf numFmtId="3" fontId="103" fillId="0" borderId="28" xfId="155" applyNumberFormat="1" applyFont="1" applyBorder="1" applyAlignment="1">
      <alignment horizontal="right" vertical="center" wrapText="1"/>
    </xf>
    <xf numFmtId="3" fontId="103" fillId="0" borderId="28" xfId="0" applyNumberFormat="1" applyFont="1" applyBorder="1" applyAlignment="1">
      <alignment horizontal="right" vertical="center" wrapText="1"/>
    </xf>
    <xf numFmtId="3" fontId="182" fillId="0" borderId="28" xfId="155" applyNumberFormat="1" applyFont="1" applyBorder="1" applyAlignment="1">
      <alignment horizontal="right" vertical="center" wrapText="1"/>
    </xf>
    <xf numFmtId="3" fontId="103" fillId="56" borderId="28" xfId="155" applyNumberFormat="1" applyFont="1" applyFill="1" applyBorder="1" applyAlignment="1">
      <alignment horizontal="right" vertical="center" wrapText="1"/>
    </xf>
    <xf numFmtId="3" fontId="93" fillId="56" borderId="28" xfId="0" applyNumberFormat="1" applyFont="1" applyFill="1" applyBorder="1" applyAlignment="1">
      <alignment horizontal="right" vertical="center" wrapText="1"/>
    </xf>
    <xf numFmtId="3" fontId="183" fillId="0" borderId="28" xfId="155" applyNumberFormat="1" applyFont="1" applyBorder="1" applyAlignment="1">
      <alignment horizontal="right" vertical="center" wrapText="1"/>
    </xf>
    <xf numFmtId="3" fontId="171" fillId="0" borderId="28" xfId="0" applyNumberFormat="1" applyFont="1" applyBorder="1" applyAlignment="1">
      <alignment horizontal="right"/>
    </xf>
    <xf numFmtId="3" fontId="182" fillId="0" borderId="29" xfId="155" applyNumberFormat="1" applyFont="1" applyBorder="1" applyAlignment="1">
      <alignment horizontal="right" vertical="center" wrapText="1"/>
    </xf>
    <xf numFmtId="3" fontId="184" fillId="0" borderId="29" xfId="155" applyNumberFormat="1" applyFont="1" applyBorder="1" applyAlignment="1">
      <alignment horizontal="right"/>
    </xf>
    <xf numFmtId="3" fontId="130" fillId="0" borderId="29" xfId="155" applyNumberFormat="1" applyFont="1" applyBorder="1" applyAlignment="1">
      <alignment horizontal="right" vertical="center" wrapText="1"/>
    </xf>
    <xf numFmtId="3" fontId="8" fillId="0" borderId="0" xfId="0" applyNumberFormat="1" applyFont="1" applyFill="1" applyAlignment="1">
      <alignment/>
    </xf>
    <xf numFmtId="0" fontId="100" fillId="0" borderId="0" xfId="0" applyFont="1" applyAlignment="1">
      <alignment horizontal="center" vertical="center"/>
    </xf>
    <xf numFmtId="0" fontId="91" fillId="0" borderId="26" xfId="0" applyFont="1" applyBorder="1" applyAlignment="1">
      <alignment horizontal="center" vertical="center" wrapText="1"/>
    </xf>
    <xf numFmtId="0" fontId="91" fillId="0" borderId="31" xfId="0" applyFont="1" applyBorder="1" applyAlignment="1">
      <alignment horizontal="center" vertical="center" wrapText="1"/>
    </xf>
    <xf numFmtId="0" fontId="92" fillId="0" borderId="0" xfId="0" applyFont="1" applyAlignment="1">
      <alignment horizontal="center" vertical="center"/>
    </xf>
    <xf numFmtId="3" fontId="94" fillId="0" borderId="0" xfId="0" applyNumberFormat="1" applyFont="1" applyAlignment="1">
      <alignment horizontal="center" vertical="center"/>
    </xf>
    <xf numFmtId="0" fontId="94" fillId="0" borderId="0" xfId="0" applyFont="1" applyAlignment="1">
      <alignment horizontal="center" vertical="center"/>
    </xf>
    <xf numFmtId="0" fontId="91" fillId="0" borderId="1" xfId="0" applyFont="1" applyBorder="1" applyAlignment="1">
      <alignment horizontal="center" vertical="center" wrapText="1"/>
    </xf>
    <xf numFmtId="0" fontId="102" fillId="0" borderId="26" xfId="0" applyFont="1" applyBorder="1" applyAlignment="1">
      <alignment horizontal="center" vertical="center" wrapText="1"/>
    </xf>
    <xf numFmtId="0" fontId="102" fillId="0" borderId="31" xfId="0" applyFont="1" applyBorder="1" applyAlignment="1">
      <alignment horizontal="center" vertical="center" wrapText="1"/>
    </xf>
    <xf numFmtId="0" fontId="102" fillId="0" borderId="0" xfId="0" applyFont="1" applyAlignment="1">
      <alignment horizontal="center" vertical="center"/>
    </xf>
    <xf numFmtId="0" fontId="102" fillId="0" borderId="1" xfId="0" applyFont="1" applyBorder="1" applyAlignment="1">
      <alignment horizontal="center" vertical="center" wrapText="1"/>
    </xf>
    <xf numFmtId="0" fontId="32" fillId="0" borderId="0" xfId="0" applyFont="1" applyFill="1" applyAlignment="1">
      <alignment horizontal="left"/>
    </xf>
    <xf numFmtId="0" fontId="32" fillId="0" borderId="0" xfId="0" applyFont="1" applyFill="1" applyAlignment="1" quotePrefix="1">
      <alignment horizontal="left"/>
    </xf>
    <xf numFmtId="0" fontId="32" fillId="0" borderId="0" xfId="0" applyFont="1" applyFill="1" applyBorder="1" applyAlignment="1" quotePrefix="1">
      <alignment horizontal="left" wrapText="1"/>
    </xf>
    <xf numFmtId="0" fontId="32" fillId="0" borderId="0" xfId="0" applyFont="1" applyFill="1" applyBorder="1" applyAlignment="1" quotePrefix="1">
      <alignment horizontal="left"/>
    </xf>
    <xf numFmtId="0" fontId="7" fillId="0" borderId="0" xfId="0" applyFont="1" applyFill="1" applyAlignment="1">
      <alignment horizontal="center"/>
    </xf>
    <xf numFmtId="3" fontId="98" fillId="0" borderId="0" xfId="0" applyNumberFormat="1" applyFont="1" applyFill="1" applyAlignment="1">
      <alignment horizontal="center"/>
    </xf>
    <xf numFmtId="0" fontId="7" fillId="0" borderId="2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91" fillId="0" borderId="0" xfId="0" applyFont="1" applyAlignment="1">
      <alignment horizontal="center" vertical="center"/>
    </xf>
    <xf numFmtId="0" fontId="102" fillId="0" borderId="0" xfId="0" applyFont="1" applyAlignment="1">
      <alignment horizontal="center" vertical="center" wrapText="1"/>
    </xf>
    <xf numFmtId="3" fontId="8" fillId="0" borderId="0" xfId="0" applyNumberFormat="1" applyFont="1" applyAlignment="1">
      <alignment horizontal="center" vertical="center"/>
    </xf>
    <xf numFmtId="0" fontId="8" fillId="0" borderId="0" xfId="0" applyFont="1" applyAlignment="1">
      <alignment horizontal="center" vertical="center"/>
    </xf>
    <xf numFmtId="0" fontId="95" fillId="0" borderId="30" xfId="0" applyFont="1" applyBorder="1" applyAlignment="1">
      <alignment horizontal="center" vertical="center"/>
    </xf>
    <xf numFmtId="0" fontId="10" fillId="0" borderId="0" xfId="326" applyFont="1" applyAlignment="1">
      <alignment horizontal="center"/>
      <protection/>
    </xf>
    <xf numFmtId="0" fontId="92" fillId="0" borderId="0" xfId="326" applyFont="1" applyAlignment="1">
      <alignment horizontal="center"/>
      <protection/>
    </xf>
    <xf numFmtId="3" fontId="94" fillId="0" borderId="0" xfId="326" applyNumberFormat="1" applyFont="1" applyAlignment="1">
      <alignment horizontal="center" vertical="center"/>
      <protection/>
    </xf>
    <xf numFmtId="0" fontId="94" fillId="0" borderId="0" xfId="326" applyFont="1" applyAlignment="1">
      <alignment horizontal="center" vertical="center"/>
      <protection/>
    </xf>
    <xf numFmtId="0" fontId="127" fillId="0" borderId="51" xfId="326" applyFont="1" applyBorder="1" applyAlignment="1">
      <alignment horizontal="center"/>
      <protection/>
    </xf>
    <xf numFmtId="0" fontId="125" fillId="0" borderId="43" xfId="326" applyFont="1" applyBorder="1" applyAlignment="1">
      <alignment horizontal="center" vertical="center" wrapText="1"/>
      <protection/>
    </xf>
    <xf numFmtId="0" fontId="125" fillId="0" borderId="52" xfId="326" applyFont="1" applyBorder="1" applyAlignment="1">
      <alignment horizontal="center" vertical="center" wrapText="1"/>
      <protection/>
    </xf>
    <xf numFmtId="0" fontId="125" fillId="0" borderId="39" xfId="326" applyFont="1" applyBorder="1" applyAlignment="1">
      <alignment horizontal="center" vertical="center" wrapText="1"/>
      <protection/>
    </xf>
    <xf numFmtId="0" fontId="93" fillId="0" borderId="1" xfId="0" applyFont="1" applyBorder="1" applyAlignment="1">
      <alignment horizontal="center" vertical="center" wrapText="1"/>
    </xf>
    <xf numFmtId="0" fontId="103" fillId="0" borderId="0" xfId="0" applyFont="1" applyAlignment="1">
      <alignment horizontal="right" vertical="center" wrapText="1"/>
    </xf>
    <xf numFmtId="0" fontId="103" fillId="0" borderId="0" xfId="0" applyFont="1" applyAlignment="1">
      <alignment horizontal="center" vertical="center" wrapText="1"/>
    </xf>
    <xf numFmtId="3" fontId="104" fillId="0" borderId="0" xfId="0" applyNumberFormat="1" applyFont="1" applyAlignment="1">
      <alignment horizontal="center" vertical="center" wrapText="1"/>
    </xf>
    <xf numFmtId="0" fontId="104" fillId="0" borderId="0" xfId="0" applyFont="1" applyAlignment="1">
      <alignment horizontal="center" vertical="center" wrapText="1"/>
    </xf>
    <xf numFmtId="0" fontId="93" fillId="0" borderId="30" xfId="0" applyFont="1" applyBorder="1" applyAlignment="1">
      <alignment horizontal="right"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1" xfId="0" applyFont="1" applyBorder="1" applyAlignment="1">
      <alignment horizontal="center" vertical="center" wrapText="1"/>
    </xf>
    <xf numFmtId="0" fontId="7" fillId="0" borderId="0" xfId="329" applyNumberFormat="1" applyFont="1" applyAlignment="1">
      <alignment horizontal="center" vertical="center"/>
      <protection/>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49" fontId="13" fillId="0" borderId="1" xfId="0" applyNumberFormat="1" applyFont="1" applyBorder="1" applyAlignment="1">
      <alignment horizontal="center" vertical="center" wrapText="1"/>
    </xf>
    <xf numFmtId="0" fontId="13" fillId="0" borderId="1" xfId="329" applyFont="1" applyFill="1" applyBorder="1" applyAlignment="1">
      <alignment horizontal="center"/>
      <protection/>
    </xf>
    <xf numFmtId="0" fontId="13" fillId="0" borderId="1"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0" xfId="0" applyFont="1" applyBorder="1" applyAlignment="1">
      <alignment horizontal="center" vertical="center" wrapText="1"/>
    </xf>
    <xf numFmtId="0" fontId="106" fillId="0" borderId="0" xfId="329" applyFont="1" applyAlignment="1">
      <alignment horizontal="center"/>
      <protection/>
    </xf>
    <xf numFmtId="3" fontId="98" fillId="0" borderId="0" xfId="329" applyNumberFormat="1" applyFont="1" applyAlignment="1">
      <alignment horizontal="center" vertical="center"/>
      <protection/>
    </xf>
    <xf numFmtId="0" fontId="98" fillId="0" borderId="0" xfId="329" applyNumberFormat="1" applyFont="1" applyAlignment="1">
      <alignment horizontal="center" vertical="center"/>
      <protection/>
    </xf>
    <xf numFmtId="0" fontId="11" fillId="0" borderId="0" xfId="329" applyFont="1" applyBorder="1" applyAlignment="1">
      <alignment horizontal="center"/>
      <protection/>
    </xf>
    <xf numFmtId="9" fontId="14" fillId="0" borderId="26" xfId="343" applyNumberFormat="1" applyFont="1" applyBorder="1" applyAlignment="1">
      <alignment horizontal="center" vertical="center" wrapText="1"/>
      <protection/>
    </xf>
    <xf numFmtId="9" fontId="14" fillId="0" borderId="20" xfId="343" applyNumberFormat="1" applyFont="1" applyBorder="1" applyAlignment="1">
      <alignment horizontal="center" vertical="center" wrapText="1"/>
      <protection/>
    </xf>
    <xf numFmtId="9" fontId="14" fillId="0" borderId="31" xfId="343" applyNumberFormat="1" applyFont="1" applyBorder="1" applyAlignment="1">
      <alignment horizontal="center" vertical="center" wrapText="1"/>
      <protection/>
    </xf>
    <xf numFmtId="9" fontId="185" fillId="0" borderId="0" xfId="0" applyNumberFormat="1" applyFont="1" applyAlignment="1">
      <alignment horizontal="center"/>
    </xf>
    <xf numFmtId="9" fontId="98" fillId="0" borderId="30" xfId="343" applyNumberFormat="1" applyFont="1" applyBorder="1" applyAlignment="1">
      <alignment horizontal="center"/>
      <protection/>
    </xf>
    <xf numFmtId="9" fontId="7" fillId="0" borderId="21" xfId="343" applyNumberFormat="1" applyFont="1" applyBorder="1" applyAlignment="1">
      <alignment horizontal="center" vertical="center"/>
      <protection/>
    </xf>
    <xf numFmtId="9" fontId="7" fillId="0" borderId="6" xfId="343" applyNumberFormat="1" applyFont="1" applyBorder="1" applyAlignment="1">
      <alignment horizontal="center" vertical="center"/>
      <protection/>
    </xf>
    <xf numFmtId="9" fontId="7" fillId="0" borderId="50" xfId="343" applyNumberFormat="1" applyFont="1" applyBorder="1" applyAlignment="1">
      <alignment horizontal="center" vertical="center"/>
      <protection/>
    </xf>
    <xf numFmtId="0" fontId="7" fillId="0" borderId="0" xfId="343" applyFont="1" applyAlignment="1">
      <alignment horizontal="center"/>
      <protection/>
    </xf>
    <xf numFmtId="3" fontId="98" fillId="0" borderId="0" xfId="343" applyNumberFormat="1" applyFont="1" applyAlignment="1">
      <alignment horizontal="center"/>
      <protection/>
    </xf>
    <xf numFmtId="0" fontId="9" fillId="0" borderId="26" xfId="343" applyFont="1" applyBorder="1" applyAlignment="1">
      <alignment horizontal="center" vertical="center" wrapText="1"/>
      <protection/>
    </xf>
    <xf numFmtId="0" fontId="9" fillId="0" borderId="20" xfId="343" applyFont="1" applyBorder="1" applyAlignment="1">
      <alignment horizontal="center" vertical="center" wrapText="1"/>
      <protection/>
    </xf>
    <xf numFmtId="0" fontId="9" fillId="0" borderId="31" xfId="343" applyFont="1" applyBorder="1" applyAlignment="1">
      <alignment horizontal="center" vertical="center" wrapText="1"/>
      <protection/>
    </xf>
    <xf numFmtId="0" fontId="171" fillId="0" borderId="30" xfId="0" applyFont="1" applyBorder="1" applyAlignment="1">
      <alignment horizontal="center"/>
    </xf>
    <xf numFmtId="0" fontId="171" fillId="0" borderId="0" xfId="0" applyFont="1" applyBorder="1" applyAlignment="1">
      <alignment horizontal="center"/>
    </xf>
    <xf numFmtId="0" fontId="100" fillId="0" borderId="1" xfId="0" applyFont="1" applyBorder="1" applyAlignment="1">
      <alignment horizontal="center" vertical="center" wrapText="1"/>
    </xf>
    <xf numFmtId="0" fontId="100" fillId="0" borderId="21" xfId="0" applyFont="1" applyBorder="1" applyAlignment="1">
      <alignment horizontal="center" vertical="center" wrapText="1"/>
    </xf>
    <xf numFmtId="0" fontId="100" fillId="0" borderId="6" xfId="0" applyFont="1" applyBorder="1" applyAlignment="1">
      <alignment horizontal="center" vertical="center" wrapText="1"/>
    </xf>
    <xf numFmtId="0" fontId="100" fillId="0" borderId="50" xfId="0" applyFont="1" applyBorder="1" applyAlignment="1">
      <alignment horizontal="center" vertical="center" wrapText="1"/>
    </xf>
    <xf numFmtId="0" fontId="123" fillId="0" borderId="0" xfId="0" applyFont="1" applyAlignment="1">
      <alignment horizontal="right"/>
    </xf>
    <xf numFmtId="0" fontId="177" fillId="0" borderId="1" xfId="0" applyFont="1" applyBorder="1" applyAlignment="1">
      <alignment horizontal="center" vertical="center" wrapText="1"/>
    </xf>
    <xf numFmtId="0" fontId="186" fillId="0" borderId="1" xfId="0" applyFont="1" applyBorder="1" applyAlignment="1">
      <alignment horizontal="center" vertical="center" wrapText="1"/>
    </xf>
    <xf numFmtId="0" fontId="100" fillId="0" borderId="26" xfId="0" applyFont="1" applyBorder="1" applyAlignment="1">
      <alignment horizontal="center" vertical="center" wrapText="1"/>
    </xf>
    <xf numFmtId="0" fontId="100" fillId="0" borderId="31" xfId="0" applyFont="1" applyBorder="1" applyAlignment="1">
      <alignment horizontal="center" vertical="center" wrapText="1"/>
    </xf>
    <xf numFmtId="0" fontId="100" fillId="0" borderId="54" xfId="0" applyFont="1" applyBorder="1" applyAlignment="1">
      <alignment horizontal="center" vertical="center" wrapText="1"/>
    </xf>
    <xf numFmtId="0" fontId="100" fillId="0" borderId="55" xfId="0" applyFont="1" applyBorder="1" applyAlignment="1">
      <alignment horizontal="center" vertical="center" wrapText="1"/>
    </xf>
    <xf numFmtId="0" fontId="100" fillId="0" borderId="0" xfId="0" applyFont="1" applyAlignment="1">
      <alignment horizontal="center" wrapText="1"/>
    </xf>
    <xf numFmtId="3" fontId="99" fillId="0" borderId="0" xfId="0" applyNumberFormat="1" applyFont="1" applyAlignment="1">
      <alignment horizontal="center" vertical="center"/>
    </xf>
    <xf numFmtId="0" fontId="99" fillId="0" borderId="0" xfId="0" applyFont="1" applyAlignment="1">
      <alignment horizontal="center" vertical="center"/>
    </xf>
    <xf numFmtId="0" fontId="13" fillId="0" borderId="26" xfId="343" applyNumberFormat="1" applyFont="1" applyBorder="1" applyAlignment="1">
      <alignment horizontal="center" vertical="center" wrapText="1"/>
      <protection/>
    </xf>
    <xf numFmtId="0" fontId="13" fillId="0" borderId="20" xfId="343" applyNumberFormat="1" applyFont="1" applyBorder="1" applyAlignment="1">
      <alignment horizontal="center" vertical="center" wrapText="1"/>
      <protection/>
    </xf>
    <xf numFmtId="0" fontId="13" fillId="0" borderId="31" xfId="343" applyNumberFormat="1" applyFont="1" applyBorder="1" applyAlignment="1">
      <alignment horizontal="center" vertical="center" wrapText="1"/>
      <protection/>
    </xf>
    <xf numFmtId="3" fontId="3" fillId="0" borderId="0" xfId="343" applyNumberFormat="1" applyFont="1" applyAlignment="1">
      <alignment horizontal="center"/>
      <protection/>
    </xf>
    <xf numFmtId="0" fontId="7" fillId="0" borderId="0" xfId="343" applyNumberFormat="1" applyFont="1" applyBorder="1" applyAlignment="1">
      <alignment horizontal="center"/>
      <protection/>
    </xf>
    <xf numFmtId="0" fontId="59" fillId="0" borderId="0" xfId="343" applyFont="1" applyBorder="1" applyAlignment="1">
      <alignment horizontal="center"/>
      <protection/>
    </xf>
    <xf numFmtId="3" fontId="11" fillId="0" borderId="0" xfId="343" applyNumberFormat="1" applyFont="1" applyAlignment="1">
      <alignment horizontal="center"/>
      <protection/>
    </xf>
    <xf numFmtId="0" fontId="119" fillId="0" borderId="0" xfId="343" applyFont="1" applyAlignment="1">
      <alignment horizontal="center"/>
      <protection/>
    </xf>
    <xf numFmtId="0" fontId="4" fillId="0" borderId="30" xfId="343" applyNumberFormat="1" applyFont="1" applyBorder="1" applyAlignment="1">
      <alignment horizontal="center"/>
      <protection/>
    </xf>
    <xf numFmtId="0" fontId="121" fillId="0" borderId="26" xfId="343" applyNumberFormat="1" applyFont="1" applyBorder="1" applyAlignment="1">
      <alignment horizontal="center" vertical="center" wrapText="1"/>
      <protection/>
    </xf>
    <xf numFmtId="0" fontId="120" fillId="0" borderId="20" xfId="343" applyFont="1" applyBorder="1" applyAlignment="1">
      <alignment horizontal="center" vertical="center" wrapText="1"/>
      <protection/>
    </xf>
    <xf numFmtId="0" fontId="120" fillId="0" borderId="31" xfId="343" applyFont="1" applyBorder="1" applyAlignment="1">
      <alignment horizontal="center" vertical="center" wrapText="1"/>
      <protection/>
    </xf>
    <xf numFmtId="0" fontId="58" fillId="0" borderId="20" xfId="343" applyFont="1" applyBorder="1" applyAlignment="1">
      <alignment horizontal="center" vertical="center" wrapText="1"/>
      <protection/>
    </xf>
    <xf numFmtId="0" fontId="58" fillId="0" borderId="31" xfId="343" applyFont="1" applyBorder="1" applyAlignment="1">
      <alignment horizontal="center" vertical="center" wrapText="1"/>
      <protection/>
    </xf>
    <xf numFmtId="0" fontId="106" fillId="0" borderId="56" xfId="326" applyFont="1" applyBorder="1" applyAlignment="1">
      <alignment horizontal="left" vertical="center" wrapText="1"/>
      <protection/>
    </xf>
    <xf numFmtId="0" fontId="106" fillId="0" borderId="57" xfId="326" applyFont="1" applyBorder="1" applyAlignment="1">
      <alignment horizontal="left" vertical="center" wrapText="1"/>
      <protection/>
    </xf>
    <xf numFmtId="0" fontId="106" fillId="0" borderId="58" xfId="326" applyFont="1" applyBorder="1" applyAlignment="1">
      <alignment horizontal="left" vertical="center" wrapText="1"/>
      <protection/>
    </xf>
    <xf numFmtId="0" fontId="3" fillId="0" borderId="0" xfId="326" applyFont="1" applyAlignment="1">
      <alignment horizontal="center"/>
      <protection/>
    </xf>
    <xf numFmtId="0" fontId="92" fillId="0" borderId="39" xfId="326" applyFont="1" applyBorder="1" applyAlignment="1">
      <alignment horizontal="center" wrapText="1"/>
      <protection/>
    </xf>
    <xf numFmtId="0" fontId="101" fillId="0" borderId="39" xfId="326" applyFont="1" applyBorder="1" applyAlignment="1">
      <alignment horizontal="center" vertical="center" wrapText="1"/>
      <protection/>
    </xf>
    <xf numFmtId="0" fontId="92" fillId="0" borderId="39" xfId="326" applyFont="1" applyBorder="1" applyAlignment="1">
      <alignment horizontal="center" vertical="center" wrapText="1"/>
      <protection/>
    </xf>
    <xf numFmtId="0" fontId="101" fillId="0" borderId="39" xfId="326" applyFont="1" applyBorder="1" applyAlignment="1">
      <alignment horizontal="center" wrapText="1"/>
      <protection/>
    </xf>
    <xf numFmtId="0" fontId="123" fillId="0" borderId="0" xfId="326" applyFont="1" applyAlignment="1">
      <alignment horizontal="center" wrapText="1"/>
      <protection/>
    </xf>
    <xf numFmtId="0" fontId="123" fillId="0" borderId="0" xfId="326" applyFont="1" applyAlignment="1">
      <alignment horizontal="center"/>
      <protection/>
    </xf>
    <xf numFmtId="0" fontId="122" fillId="0" borderId="1" xfId="0" applyFont="1" applyBorder="1" applyAlignment="1">
      <alignment horizontal="center" vertical="center" wrapText="1"/>
    </xf>
    <xf numFmtId="0" fontId="122" fillId="0" borderId="21" xfId="0" applyFont="1" applyBorder="1" applyAlignment="1">
      <alignment horizontal="center" vertical="center" wrapText="1"/>
    </xf>
    <xf numFmtId="0" fontId="122" fillId="0" borderId="6" xfId="0" applyFont="1" applyBorder="1" applyAlignment="1">
      <alignment horizontal="center" vertical="center" wrapText="1"/>
    </xf>
    <xf numFmtId="0" fontId="122" fillId="0" borderId="50" xfId="0" applyFont="1" applyBorder="1" applyAlignment="1">
      <alignment horizontal="center" vertical="center" wrapText="1"/>
    </xf>
    <xf numFmtId="0" fontId="122" fillId="0" borderId="53" xfId="0" applyFont="1" applyBorder="1" applyAlignment="1">
      <alignment horizontal="center" vertical="center" wrapText="1"/>
    </xf>
    <xf numFmtId="0" fontId="122" fillId="0" borderId="59" xfId="0" applyFont="1" applyBorder="1" applyAlignment="1">
      <alignment horizontal="center" vertical="center" wrapText="1"/>
    </xf>
    <xf numFmtId="0" fontId="122" fillId="0" borderId="60" xfId="0" applyFont="1" applyBorder="1" applyAlignment="1">
      <alignment horizontal="center" vertical="center" wrapText="1"/>
    </xf>
    <xf numFmtId="0" fontId="122" fillId="0" borderId="55" xfId="0" applyFont="1" applyBorder="1" applyAlignment="1">
      <alignment horizontal="center" vertical="center" wrapText="1"/>
    </xf>
    <xf numFmtId="0" fontId="122" fillId="0" borderId="30" xfId="0" applyFont="1" applyBorder="1" applyAlignment="1">
      <alignment horizontal="center" vertical="center" wrapText="1"/>
    </xf>
    <xf numFmtId="0" fontId="122" fillId="0" borderId="61" xfId="0" applyFont="1" applyBorder="1" applyAlignment="1">
      <alignment horizontal="center" vertical="center" wrapText="1"/>
    </xf>
    <xf numFmtId="0" fontId="122" fillId="0" borderId="1" xfId="0" applyNumberFormat="1" applyFont="1" applyBorder="1" applyAlignment="1">
      <alignment horizontal="center" vertical="center" wrapText="1"/>
    </xf>
    <xf numFmtId="0" fontId="123" fillId="0" borderId="0" xfId="0" applyFont="1" applyAlignment="1">
      <alignment horizontal="center" vertical="center" wrapText="1"/>
    </xf>
    <xf numFmtId="0" fontId="101" fillId="0" borderId="30" xfId="0" applyFont="1" applyBorder="1" applyAlignment="1">
      <alignment horizontal="right" vertical="center" wrapText="1"/>
    </xf>
    <xf numFmtId="0" fontId="100" fillId="0" borderId="0" xfId="0" applyFont="1" applyAlignment="1">
      <alignment horizontal="center" vertical="center" wrapText="1"/>
    </xf>
    <xf numFmtId="0" fontId="63" fillId="0" borderId="30" xfId="0" applyFont="1" applyBorder="1" applyAlignment="1">
      <alignment horizontal="right" vertical="center"/>
    </xf>
    <xf numFmtId="0" fontId="102" fillId="0" borderId="20" xfId="0" applyFont="1" applyBorder="1" applyAlignment="1">
      <alignment horizontal="center" vertical="center" wrapText="1"/>
    </xf>
    <xf numFmtId="0" fontId="102" fillId="0" borderId="21" xfId="0" applyFont="1" applyBorder="1" applyAlignment="1">
      <alignment horizontal="center" vertical="center" wrapText="1"/>
    </xf>
    <xf numFmtId="0" fontId="102" fillId="0" borderId="50" xfId="0" applyFont="1" applyBorder="1" applyAlignment="1">
      <alignment horizontal="center" vertical="center" wrapText="1"/>
    </xf>
    <xf numFmtId="0" fontId="93" fillId="0" borderId="30" xfId="0" applyFont="1" applyBorder="1" applyAlignment="1">
      <alignment horizontal="right" vertical="center"/>
    </xf>
    <xf numFmtId="0" fontId="63" fillId="0" borderId="30" xfId="0" applyFont="1" applyBorder="1" applyAlignment="1">
      <alignment horizontal="right"/>
    </xf>
    <xf numFmtId="0" fontId="123" fillId="0" borderId="0" xfId="0" applyFont="1" applyAlignment="1">
      <alignment horizontal="center" vertical="center"/>
    </xf>
    <xf numFmtId="0" fontId="93" fillId="0" borderId="30" xfId="0" applyFont="1" applyBorder="1" applyAlignment="1">
      <alignment horizontal="center"/>
    </xf>
    <xf numFmtId="9" fontId="11" fillId="0" borderId="30" xfId="0" applyNumberFormat="1" applyFont="1" applyFill="1" applyBorder="1" applyAlignment="1">
      <alignment horizontal="center"/>
    </xf>
    <xf numFmtId="49" fontId="12" fillId="0" borderId="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9" fontId="10" fillId="0" borderId="0" xfId="380" applyNumberFormat="1" applyFont="1" applyFill="1" applyAlignment="1">
      <alignment horizontal="center"/>
    </xf>
    <xf numFmtId="9" fontId="4" fillId="0" borderId="0" xfId="380" applyFont="1" applyFill="1" applyAlignment="1">
      <alignment horizontal="center"/>
    </xf>
    <xf numFmtId="0" fontId="12" fillId="0" borderId="26" xfId="0" applyNumberFormat="1" applyFont="1" applyFill="1" applyBorder="1" applyAlignment="1">
      <alignment horizontal="center" vertical="center" wrapText="1"/>
    </xf>
    <xf numFmtId="0" fontId="12" fillId="0" borderId="3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3" fillId="0" borderId="0" xfId="0" applyFont="1" applyFill="1" applyAlignment="1">
      <alignment horizontal="left"/>
    </xf>
    <xf numFmtId="0" fontId="7" fillId="0" borderId="0" xfId="352" applyFont="1" applyFill="1" applyAlignment="1">
      <alignment horizontal="center" vertical="center"/>
      <protection/>
    </xf>
    <xf numFmtId="0" fontId="32" fillId="0" borderId="0" xfId="0" applyFont="1" applyAlignment="1">
      <alignment horizontal="left"/>
    </xf>
    <xf numFmtId="0" fontId="123" fillId="0" borderId="0" xfId="343" applyFont="1" applyAlignment="1">
      <alignment horizontal="center"/>
      <protection/>
    </xf>
    <xf numFmtId="0" fontId="121" fillId="0" borderId="1" xfId="0" applyNumberFormat="1" applyFont="1" applyBorder="1" applyAlignment="1">
      <alignment horizontal="center" vertical="center" wrapText="1"/>
    </xf>
    <xf numFmtId="0" fontId="10" fillId="0" borderId="0" xfId="0" applyFont="1" applyAlignment="1">
      <alignment horizontal="center"/>
    </xf>
    <xf numFmtId="172" fontId="4" fillId="56" borderId="59" xfId="400" applyNumberFormat="1" applyFont="1" applyFill="1" applyBorder="1" applyAlignment="1">
      <alignment horizontal="center"/>
    </xf>
    <xf numFmtId="0" fontId="121" fillId="0" borderId="26" xfId="0" applyNumberFormat="1" applyFont="1" applyBorder="1" applyAlignment="1">
      <alignment horizontal="center" vertical="center" wrapText="1"/>
    </xf>
    <xf numFmtId="0" fontId="121" fillId="0" borderId="31" xfId="0" applyNumberFormat="1" applyFont="1" applyBorder="1" applyAlignment="1">
      <alignment horizontal="center" vertical="center" wrapText="1"/>
    </xf>
    <xf numFmtId="0" fontId="121" fillId="0" borderId="26" xfId="0" applyFont="1" applyFill="1" applyBorder="1" applyAlignment="1">
      <alignment horizontal="center" vertical="center" wrapText="1"/>
    </xf>
    <xf numFmtId="0" fontId="121" fillId="0" borderId="31" xfId="0" applyFont="1" applyFill="1" applyBorder="1" applyAlignment="1">
      <alignment horizontal="center" vertical="center" wrapText="1"/>
    </xf>
    <xf numFmtId="9" fontId="121" fillId="0" borderId="1" xfId="400" applyFont="1" applyFill="1" applyBorder="1" applyAlignment="1">
      <alignment horizontal="center" vertical="center" wrapText="1"/>
    </xf>
    <xf numFmtId="0" fontId="11" fillId="0" borderId="30" xfId="0" applyFont="1" applyBorder="1" applyAlignment="1">
      <alignment horizontal="center"/>
    </xf>
  </cellXfs>
  <cellStyles count="508">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PRODUCT DETAIL Q1" xfId="23"/>
    <cellStyle name="????_PRODUCT DETAIL Q1" xfId="24"/>
    <cellStyle name="???[0]_?? DI" xfId="25"/>
    <cellStyle name="???_?? DI" xfId="26"/>
    <cellStyle name="??[0]_BRE" xfId="27"/>
    <cellStyle name="??_ ??? ???? " xfId="28"/>
    <cellStyle name="??A? [0]_ÿÿÿÿÿÿ_1_¢¬???¢â? " xfId="29"/>
    <cellStyle name="??A?_ÿÿÿÿÿÿ_1_¢¬???¢â? " xfId="30"/>
    <cellStyle name="?¡±¢¥?_?¨ù??¢´¢¥_¢¬???¢â? " xfId="31"/>
    <cellStyle name="?ðÇ%U?&amp;H?_x0008_?s&#10;_x0007__x0001__x0001_" xfId="32"/>
    <cellStyle name="_130307 So sanh thuc hien 2012 - du toan 2012 moi (pan khac)" xfId="33"/>
    <cellStyle name="_130313 Mau  bieu bao cao nguon luc cua dia phuong sua" xfId="34"/>
    <cellStyle name="_130818 Tong hop Danh gia thu 2013" xfId="35"/>
    <cellStyle name="_130818 Tong hop Danh gia thu 2013_140921 bu giam thu ND 209" xfId="36"/>
    <cellStyle name="_130818 Tong hop Danh gia thu 2013_140921 bu giam thu ND 209_Phu luc so 5 - sua ngay 04-01" xfId="37"/>
    <cellStyle name="_Bang Chi tieu (2)" xfId="38"/>
    <cellStyle name="_DG 2012-DT2013 - Theo sac thue -sua" xfId="39"/>
    <cellStyle name="_DG 2012-DT2013 - Theo sac thue -sua_27-8Tong hop PA uoc 2012-DT 2013 -PA 420.000 ty-490.000 ty chuyen doi" xfId="40"/>
    <cellStyle name="_Huong CHI tieu Nhiem vu CTMTQG 2014(1)" xfId="41"/>
    <cellStyle name="_KH.DTC.gd2016-2020 tinh (T2-2015)"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Phu luc kem BC gui VP Bo (18.2)" xfId="58"/>
    <cellStyle name="_TG-TH" xfId="59"/>
    <cellStyle name="_TG-TH_1" xfId="60"/>
    <cellStyle name="_TG-TH_2" xfId="61"/>
    <cellStyle name="_TG-TH_3" xfId="62"/>
    <cellStyle name="_TG-TH_4" xfId="63"/>
    <cellStyle name="~1"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ình Thường_Bao cao chi hang thang 2_Tong họp DT Chi NS ĐF 2010 BCHĐND 18-11-2009" xfId="122"/>
    <cellStyle name="Body" xfId="123"/>
    <cellStyle name="C?AØ_¿?¾÷CoE² " xfId="124"/>
    <cellStyle name="Ç¥ÁØ_#2(M17)_1" xfId="125"/>
    <cellStyle name="C￥AØ_¿μ¾÷CoE² " xfId="126"/>
    <cellStyle name="Ç¥ÁØ_±³°¢¼ö·®" xfId="127"/>
    <cellStyle name="C￥AØ_Sheet1_¿μ¾÷CoE² " xfId="128"/>
    <cellStyle name="Calc Currency (0)" xfId="129"/>
    <cellStyle name="Calc Currency (2)" xfId="130"/>
    <cellStyle name="Calc Percent (0)" xfId="131"/>
    <cellStyle name="Calc Percent (1)" xfId="132"/>
    <cellStyle name="Calc Percent (2)" xfId="133"/>
    <cellStyle name="Calc Units (0)" xfId="134"/>
    <cellStyle name="Calc Units (1)" xfId="135"/>
    <cellStyle name="Calc Units (2)" xfId="136"/>
    <cellStyle name="Calculation" xfId="137"/>
    <cellStyle name="category" xfId="138"/>
    <cellStyle name="Check Cell" xfId="139"/>
    <cellStyle name="Chi phÝ kh¸c_Book1" xfId="140"/>
    <cellStyle name="Chuẩn 2_Tong họp DT Chi NS ĐF 2010 BCHĐND 18-11-2009" xfId="141"/>
    <cellStyle name="Comma" xfId="142"/>
    <cellStyle name="Comma  - Style1" xfId="143"/>
    <cellStyle name="Comma  - Style2" xfId="144"/>
    <cellStyle name="Comma  - Style3" xfId="145"/>
    <cellStyle name="Comma  - Style4" xfId="146"/>
    <cellStyle name="Comma  - Style5" xfId="147"/>
    <cellStyle name="Comma  - Style6" xfId="148"/>
    <cellStyle name="Comma  - Style7" xfId="149"/>
    <cellStyle name="Comma  - Style8" xfId="150"/>
    <cellStyle name="Comma [0]" xfId="151"/>
    <cellStyle name="Comma [00]" xfId="152"/>
    <cellStyle name="Comma 10" xfId="153"/>
    <cellStyle name="Comma 10 10" xfId="154"/>
    <cellStyle name="Comma 10 10 2" xfId="155"/>
    <cellStyle name="Comma 11" xfId="156"/>
    <cellStyle name="Comma 12" xfId="157"/>
    <cellStyle name="Comma 13" xfId="158"/>
    <cellStyle name="Comma 14" xfId="159"/>
    <cellStyle name="Comma 15" xfId="160"/>
    <cellStyle name="Comma 16" xfId="161"/>
    <cellStyle name="Comma 17" xfId="162"/>
    <cellStyle name="Comma 18" xfId="163"/>
    <cellStyle name="Comma 19" xfId="164"/>
    <cellStyle name="Comma 2" xfId="165"/>
    <cellStyle name="Comma 2 2" xfId="166"/>
    <cellStyle name="Comma 2 28" xfId="167"/>
    <cellStyle name="Comma 2 28 2" xfId="168"/>
    <cellStyle name="Comma 2_bieu 1" xfId="169"/>
    <cellStyle name="Comma 20" xfId="170"/>
    <cellStyle name="Comma 21" xfId="171"/>
    <cellStyle name="Comma 22" xfId="172"/>
    <cellStyle name="Comma 23" xfId="173"/>
    <cellStyle name="Comma 24" xfId="174"/>
    <cellStyle name="Comma 25" xfId="175"/>
    <cellStyle name="Comma 26" xfId="176"/>
    <cellStyle name="Comma 27" xfId="177"/>
    <cellStyle name="Comma 28" xfId="178"/>
    <cellStyle name="Comma 29" xfId="179"/>
    <cellStyle name="Comma 3" xfId="180"/>
    <cellStyle name="Comma 3 2" xfId="181"/>
    <cellStyle name="Comma 3 2 2" xfId="182"/>
    <cellStyle name="Comma 30" xfId="183"/>
    <cellStyle name="Comma 31" xfId="184"/>
    <cellStyle name="Comma 32" xfId="185"/>
    <cellStyle name="Comma 33" xfId="186"/>
    <cellStyle name="Comma 4" xfId="187"/>
    <cellStyle name="Comma 4 2" xfId="188"/>
    <cellStyle name="Comma 4 20" xfId="189"/>
    <cellStyle name="Comma 4 20 2" xfId="190"/>
    <cellStyle name="Comma 5" xfId="191"/>
    <cellStyle name="Comma 5 2" xfId="192"/>
    <cellStyle name="Comma 6" xfId="193"/>
    <cellStyle name="Comma 7" xfId="194"/>
    <cellStyle name="Comma 8" xfId="195"/>
    <cellStyle name="Comma 8 2" xfId="196"/>
    <cellStyle name="Comma 9" xfId="197"/>
    <cellStyle name="Comma 9 2" xfId="198"/>
    <cellStyle name="comma zerodec" xfId="199"/>
    <cellStyle name="comma zerodec 2" xfId="200"/>
    <cellStyle name="Comma0" xfId="201"/>
    <cellStyle name="Copied" xfId="202"/>
    <cellStyle name="Currency" xfId="203"/>
    <cellStyle name="Currency [0]" xfId="204"/>
    <cellStyle name="Currency [00]" xfId="205"/>
    <cellStyle name="Currency 2" xfId="206"/>
    <cellStyle name="Currency0" xfId="207"/>
    <cellStyle name="Currency1" xfId="208"/>
    <cellStyle name="Currency1 2" xfId="209"/>
    <cellStyle name="Currency1 3" xfId="210"/>
    <cellStyle name="Currency1_CHI" xfId="211"/>
    <cellStyle name="Date" xfId="212"/>
    <cellStyle name="Date 2" xfId="213"/>
    <cellStyle name="Date Short" xfId="214"/>
    <cellStyle name="Dezimal [0]_NEGS" xfId="215"/>
    <cellStyle name="Dezimal_NEGS" xfId="216"/>
    <cellStyle name="Dollar (zero dec)" xfId="217"/>
    <cellStyle name="Dollar (zero dec) 2" xfId="218"/>
    <cellStyle name="Dollar (zero dec) 3" xfId="219"/>
    <cellStyle name="Dollar (zero dec)_CHI" xfId="220"/>
    <cellStyle name="Dziesi?tny [0]_Invoices2001Slovakia" xfId="221"/>
    <cellStyle name="Dziesi?tny_Invoices2001Slovakia" xfId="222"/>
    <cellStyle name="Dziesietny [0]_Invoices2001Slovakia" xfId="223"/>
    <cellStyle name="Dziesiętny [0]_Invoices2001Slovakia" xfId="224"/>
    <cellStyle name="Dziesietny [0]_Invoices2001Slovakia_Book1" xfId="225"/>
    <cellStyle name="Dziesiętny [0]_Invoices2001Slovakia_Book1" xfId="226"/>
    <cellStyle name="Dziesietny [0]_Invoices2001Slovakia_Book1_Tong hop Cac tuyen(9-1-06)" xfId="227"/>
    <cellStyle name="Dziesiętny [0]_Invoices2001Slovakia_Book1_Tong hop Cac tuyen(9-1-06)" xfId="228"/>
    <cellStyle name="Dziesietny [0]_Invoices2001Slovakia_KL K.C mat duong" xfId="229"/>
    <cellStyle name="Dziesiętny [0]_Invoices2001Slovakia_Nhalamviec VTC(25-1-05)" xfId="230"/>
    <cellStyle name="Dziesietny [0]_Invoices2001Slovakia_TDT KHANH HOA" xfId="231"/>
    <cellStyle name="Dziesiętny [0]_Invoices2001Slovakia_TDT KHANH HOA" xfId="232"/>
    <cellStyle name="Dziesietny [0]_Invoices2001Slovakia_TDT KHANH HOA_Tong hop Cac tuyen(9-1-06)" xfId="233"/>
    <cellStyle name="Dziesiętny [0]_Invoices2001Slovakia_TDT KHANH HOA_Tong hop Cac tuyen(9-1-06)" xfId="234"/>
    <cellStyle name="Dziesietny [0]_Invoices2001Slovakia_TDT quangngai" xfId="235"/>
    <cellStyle name="Dziesiętny [0]_Invoices2001Slovakia_TDT quangngai" xfId="236"/>
    <cellStyle name="Dziesietny [0]_Invoices2001Slovakia_Tong hop Cac tuyen(9-1-06)" xfId="237"/>
    <cellStyle name="Dziesietny_Invoices2001Slovakia" xfId="238"/>
    <cellStyle name="Dziesiętny_Invoices2001Slovakia" xfId="239"/>
    <cellStyle name="Dziesietny_Invoices2001Slovakia_Book1" xfId="240"/>
    <cellStyle name="Dziesiętny_Invoices2001Slovakia_Book1" xfId="241"/>
    <cellStyle name="Dziesietny_Invoices2001Slovakia_Book1_Tong hop Cac tuyen(9-1-06)" xfId="242"/>
    <cellStyle name="Dziesiętny_Invoices2001Slovakia_Book1_Tong hop Cac tuyen(9-1-06)" xfId="243"/>
    <cellStyle name="Dziesietny_Invoices2001Slovakia_KL K.C mat duong" xfId="244"/>
    <cellStyle name="Dziesiętny_Invoices2001Slovakia_Nhalamviec VTC(25-1-05)" xfId="245"/>
    <cellStyle name="Dziesietny_Invoices2001Slovakia_TDT KHANH HOA" xfId="246"/>
    <cellStyle name="Dziesiętny_Invoices2001Slovakia_TDT KHANH HOA" xfId="247"/>
    <cellStyle name="Dziesietny_Invoices2001Slovakia_TDT KHANH HOA_Tong hop Cac tuyen(9-1-06)" xfId="248"/>
    <cellStyle name="Dziesiętny_Invoices2001Slovakia_TDT KHANH HOA_Tong hop Cac tuyen(9-1-06)" xfId="249"/>
    <cellStyle name="Dziesietny_Invoices2001Slovakia_TDT quangngai" xfId="250"/>
    <cellStyle name="Dziesiętny_Invoices2001Slovakia_TDT quangngai" xfId="251"/>
    <cellStyle name="Dziesietny_Invoices2001Slovakia_Tong hop Cac tuyen(9-1-06)" xfId="252"/>
    <cellStyle name="Enter Currency (0)" xfId="253"/>
    <cellStyle name="Enter Currency (2)" xfId="254"/>
    <cellStyle name="Enter Units (0)" xfId="255"/>
    <cellStyle name="Enter Units (1)" xfId="256"/>
    <cellStyle name="Enter Units (2)" xfId="257"/>
    <cellStyle name="Entered" xfId="258"/>
    <cellStyle name="Euro" xfId="259"/>
    <cellStyle name="Explanatory Text" xfId="260"/>
    <cellStyle name="Fixed" xfId="261"/>
    <cellStyle name="Fixed 2" xfId="262"/>
    <cellStyle name="Good" xfId="263"/>
    <cellStyle name="Grey" xfId="264"/>
    <cellStyle name="hai" xfId="265"/>
    <cellStyle name="Head 1" xfId="266"/>
    <cellStyle name="HEADER" xfId="267"/>
    <cellStyle name="Header1" xfId="268"/>
    <cellStyle name="Header2" xfId="269"/>
    <cellStyle name="Heading 1" xfId="270"/>
    <cellStyle name="Heading 2" xfId="271"/>
    <cellStyle name="Heading 3" xfId="272"/>
    <cellStyle name="Heading 4" xfId="273"/>
    <cellStyle name="HEADING1" xfId="274"/>
    <cellStyle name="HEADING1 2" xfId="275"/>
    <cellStyle name="HEADING1 3" xfId="276"/>
    <cellStyle name="HEADING1_CHI" xfId="277"/>
    <cellStyle name="HEADING2" xfId="278"/>
    <cellStyle name="HEADING2 2" xfId="279"/>
    <cellStyle name="HEADING2 3" xfId="280"/>
    <cellStyle name="HEADING2_CHI" xfId="281"/>
    <cellStyle name="HEADINGS" xfId="282"/>
    <cellStyle name="HEADINGSTOP" xfId="283"/>
    <cellStyle name="headoption" xfId="284"/>
    <cellStyle name="Hoa-Scholl" xfId="285"/>
    <cellStyle name="i·0" xfId="286"/>
    <cellStyle name="Input" xfId="287"/>
    <cellStyle name="Input [yellow]" xfId="288"/>
    <cellStyle name="khanh" xfId="289"/>
    <cellStyle name="Ledger 17 x 11 in" xfId="290"/>
    <cellStyle name="Ledger 17 x 11 in 2" xfId="291"/>
    <cellStyle name="Ledger 17 x 11 in 2 2" xfId="292"/>
    <cellStyle name="Ledger 17 x 11 in 3" xfId="293"/>
    <cellStyle name="Ledger 17 x 11 in_bieu 1" xfId="294"/>
    <cellStyle name="Link Currency (0)" xfId="295"/>
    <cellStyle name="Link Currency (2)" xfId="296"/>
    <cellStyle name="Link Units (0)" xfId="297"/>
    <cellStyle name="Link Units (1)" xfId="298"/>
    <cellStyle name="Link Units (2)" xfId="299"/>
    <cellStyle name="Linked Cell" xfId="300"/>
    <cellStyle name="Migliaia (0)_CALPREZZ" xfId="301"/>
    <cellStyle name="Migliaia_ PESO ELETTR." xfId="302"/>
    <cellStyle name="Millares [0]_Well Timing" xfId="303"/>
    <cellStyle name="Millares_Well Timing" xfId="304"/>
    <cellStyle name="Milliers [0]_      " xfId="305"/>
    <cellStyle name="Milliers_      " xfId="306"/>
    <cellStyle name="Model" xfId="307"/>
    <cellStyle name="moi" xfId="308"/>
    <cellStyle name="Moneda [0]_Well Timing" xfId="309"/>
    <cellStyle name="Moneda_Well Timing" xfId="310"/>
    <cellStyle name="Monétaire [0]_      " xfId="311"/>
    <cellStyle name="Monétaire_      " xfId="312"/>
    <cellStyle name="n" xfId="313"/>
    <cellStyle name="n 2" xfId="314"/>
    <cellStyle name="Neutral" xfId="315"/>
    <cellStyle name="New Times Roman" xfId="316"/>
    <cellStyle name="New Times Roman 2" xfId="317"/>
    <cellStyle name="no dec" xfId="318"/>
    <cellStyle name="Normal - Style1" xfId="319"/>
    <cellStyle name="Normal 10" xfId="320"/>
    <cellStyle name="Normal 11" xfId="321"/>
    <cellStyle name="Normal 12" xfId="322"/>
    <cellStyle name="Normal 13" xfId="323"/>
    <cellStyle name="Normal 14" xfId="324"/>
    <cellStyle name="Normal 15" xfId="325"/>
    <cellStyle name="Normal 16" xfId="326"/>
    <cellStyle name="Normal 17" xfId="327"/>
    <cellStyle name="Normal 2" xfId="328"/>
    <cellStyle name="Normal 2 2" xfId="329"/>
    <cellStyle name="Normal 2 3" xfId="330"/>
    <cellStyle name="Normal 2 3 2" xfId="331"/>
    <cellStyle name="Normal 2 3 2 2" xfId="332"/>
    <cellStyle name="Normal 2 3 3" xfId="333"/>
    <cellStyle name="Normal 2 3_Phu luc dinh kem Thong tu 69" xfId="334"/>
    <cellStyle name="Normal 2_160507 Bieu mau NSDP ND sua ND73" xfId="335"/>
    <cellStyle name="Normal 23" xfId="336"/>
    <cellStyle name="Normal 24" xfId="337"/>
    <cellStyle name="Normal 25" xfId="338"/>
    <cellStyle name="Normal 26" xfId="339"/>
    <cellStyle name="Normal 27" xfId="340"/>
    <cellStyle name="Normal 28" xfId="341"/>
    <cellStyle name="Normal 29" xfId="342"/>
    <cellStyle name="Normal 3" xfId="343"/>
    <cellStyle name="Normal 30" xfId="344"/>
    <cellStyle name="Normal 30 2" xfId="345"/>
    <cellStyle name="Normal 31" xfId="346"/>
    <cellStyle name="Normal 31 2" xfId="347"/>
    <cellStyle name="Normal 32" xfId="348"/>
    <cellStyle name="Normal 4" xfId="349"/>
    <cellStyle name="Normal 4 2" xfId="350"/>
    <cellStyle name="Normal 4_160513 Bieu mau NSDP ND sua ND73" xfId="351"/>
    <cellStyle name="Normal 5" xfId="352"/>
    <cellStyle name="Normal 6" xfId="353"/>
    <cellStyle name="Normal 7" xfId="354"/>
    <cellStyle name="Normal 8" xfId="355"/>
    <cellStyle name="Normal 8 2" xfId="356"/>
    <cellStyle name="Normal 9" xfId="357"/>
    <cellStyle name="Normal 9 2" xfId="358"/>
    <cellStyle name="Normal 9_BieuHD2016-2020Tquang2(OK)" xfId="359"/>
    <cellStyle name="Normal_CD 2_Tong họp DT Chi NS ĐF 2010 BCHĐND 18-11-2009" xfId="360"/>
    <cellStyle name="Normal1" xfId="361"/>
    <cellStyle name="Normale_ PESO ELETTR." xfId="362"/>
    <cellStyle name="Normalny_Cennik obowiazuje od 06-08-2001 r (1)" xfId="363"/>
    <cellStyle name="Note" xfId="364"/>
    <cellStyle name="Œ…‹æØ‚è [0.00]_laroux" xfId="365"/>
    <cellStyle name="Œ…‹æØ‚è_laroux" xfId="366"/>
    <cellStyle name="oft Excel]&#13;&#10;Comment=open=/f ‚ðw’è‚·‚é‚ÆAƒ†[ƒU[’è‹`ŠÖ”‚ðŠÖ”“\‚è•t‚¯‚Ìˆê——‚É“o˜^‚·‚é‚±‚Æ‚ª‚Å‚«‚Ü‚·B&#13;&#10;Maximized" xfId="367"/>
    <cellStyle name="oft Excel]&#13;&#10;Comment=open=/f ‚ðŽw’è‚·‚é‚ÆAƒ†[ƒU[’è‹`ŠÖ”‚ðŠÖ”“\‚è•t‚¯‚Ìˆê——‚É“o˜^‚·‚é‚±‚Æ‚ª‚Å‚«‚Ü‚·B&#13;&#10;Maximized" xfId="368"/>
    <cellStyle name="oft Excel]&#13;&#10;Comment=The open=/f lines load custom functions into the Paste Function list.&#13;&#10;Maximized=2&#13;&#10;Basics=1&#13;&#10;A" xfId="369"/>
    <cellStyle name="oft Excel]&#13;&#10;Comment=The open=/f lines load custom functions into the Paste Function list.&#13;&#10;Maximized=3&#13;&#10;Basics=1&#13;&#10;A" xfId="370"/>
    <cellStyle name="omma [0]_Mktg Prog" xfId="371"/>
    <cellStyle name="ormal_Sheet1_1" xfId="372"/>
    <cellStyle name="Output" xfId="373"/>
    <cellStyle name="per.style" xfId="374"/>
    <cellStyle name="Percent" xfId="375"/>
    <cellStyle name="Percent [0]" xfId="376"/>
    <cellStyle name="Percent [00]" xfId="377"/>
    <cellStyle name="Percent [2]" xfId="378"/>
    <cellStyle name="Percent 10" xfId="379"/>
    <cellStyle name="Percent 11" xfId="380"/>
    <cellStyle name="Percent 12" xfId="381"/>
    <cellStyle name="Percent 13" xfId="382"/>
    <cellStyle name="Percent 14" xfId="383"/>
    <cellStyle name="Percent 15" xfId="384"/>
    <cellStyle name="Percent 16" xfId="385"/>
    <cellStyle name="Percent 17" xfId="386"/>
    <cellStyle name="Percent 18" xfId="387"/>
    <cellStyle name="Percent 19" xfId="388"/>
    <cellStyle name="Percent 2" xfId="389"/>
    <cellStyle name="Percent 2 2" xfId="390"/>
    <cellStyle name="Percent 2 2 2" xfId="391"/>
    <cellStyle name="Percent 20" xfId="392"/>
    <cellStyle name="Percent 21" xfId="393"/>
    <cellStyle name="Percent 22" xfId="394"/>
    <cellStyle name="Percent 23" xfId="395"/>
    <cellStyle name="Percent 24" xfId="396"/>
    <cellStyle name="Percent 3" xfId="397"/>
    <cellStyle name="Percent 4" xfId="398"/>
    <cellStyle name="Percent 4 2" xfId="399"/>
    <cellStyle name="Percent 5" xfId="400"/>
    <cellStyle name="Percent 6" xfId="401"/>
    <cellStyle name="Percent 7" xfId="402"/>
    <cellStyle name="Percent 8" xfId="403"/>
    <cellStyle name="Percent 9" xfId="404"/>
    <cellStyle name="PERCENTAGE" xfId="405"/>
    <cellStyle name="Phần Trăm 2" xfId="406"/>
    <cellStyle name="Phần Trăm 2 2" xfId="407"/>
    <cellStyle name="PrePop Currency (0)" xfId="408"/>
    <cellStyle name="PrePop Currency (2)" xfId="409"/>
    <cellStyle name="PrePop Units (0)" xfId="410"/>
    <cellStyle name="PrePop Units (1)" xfId="411"/>
    <cellStyle name="PrePop Units (2)" xfId="412"/>
    <cellStyle name="pricing" xfId="413"/>
    <cellStyle name="PSChar" xfId="414"/>
    <cellStyle name="PSHeading" xfId="415"/>
    <cellStyle name="regstoresfromspecstores" xfId="416"/>
    <cellStyle name="RevList" xfId="417"/>
    <cellStyle name="S—_x0008_" xfId="418"/>
    <cellStyle name="s]&#13;&#10;spooler=yes&#13;&#10;load=&#13;&#10;Beep=yes&#13;&#10;NullPort=None&#13;&#10;BorderWidth=3&#13;&#10;CursorBlinkRate=1200&#13;&#10;DoubleClickSpeed=452&#13;&#10;Programs=co" xfId="419"/>
    <cellStyle name="SAPBEXaggData" xfId="420"/>
    <cellStyle name="SAPBEXaggDataEmph" xfId="421"/>
    <cellStyle name="SAPBEXaggItem" xfId="422"/>
    <cellStyle name="SAPBEXchaText" xfId="423"/>
    <cellStyle name="SAPBEXexcBad7" xfId="424"/>
    <cellStyle name="SAPBEXexcBad8" xfId="425"/>
    <cellStyle name="SAPBEXexcBad9" xfId="426"/>
    <cellStyle name="SAPBEXexcCritical4" xfId="427"/>
    <cellStyle name="SAPBEXexcCritical5" xfId="428"/>
    <cellStyle name="SAPBEXexcCritical6" xfId="429"/>
    <cellStyle name="SAPBEXexcGood1" xfId="430"/>
    <cellStyle name="SAPBEXexcGood2" xfId="431"/>
    <cellStyle name="SAPBEXexcGood3" xfId="432"/>
    <cellStyle name="SAPBEXfilterDrill" xfId="433"/>
    <cellStyle name="SAPBEXfilterItem" xfId="434"/>
    <cellStyle name="SAPBEXfilterText" xfId="435"/>
    <cellStyle name="SAPBEXformats" xfId="436"/>
    <cellStyle name="SAPBEXheaderItem" xfId="437"/>
    <cellStyle name="SAPBEXheaderText" xfId="438"/>
    <cellStyle name="SAPBEXresData" xfId="439"/>
    <cellStyle name="SAPBEXresDataEmph" xfId="440"/>
    <cellStyle name="SAPBEXresItem" xfId="441"/>
    <cellStyle name="SAPBEXstdData" xfId="442"/>
    <cellStyle name="SAPBEXstdDataEmph" xfId="443"/>
    <cellStyle name="SAPBEXstdItem" xfId="444"/>
    <cellStyle name="SAPBEXtitle" xfId="445"/>
    <cellStyle name="SAPBEXundefined" xfId="446"/>
    <cellStyle name="SHADEDSTORES" xfId="447"/>
    <cellStyle name="specstores" xfId="448"/>
    <cellStyle name="Standard" xfId="449"/>
    <cellStyle name="style" xfId="450"/>
    <cellStyle name="Style 1" xfId="451"/>
    <cellStyle name="Style 2" xfId="452"/>
    <cellStyle name="Style 3" xfId="453"/>
    <cellStyle name="Style 4" xfId="454"/>
    <cellStyle name="Style 5" xfId="455"/>
    <cellStyle name="Style 6" xfId="456"/>
    <cellStyle name="subhead" xfId="457"/>
    <cellStyle name="Subtotal" xfId="458"/>
    <cellStyle name="T" xfId="459"/>
    <cellStyle name="T_50-BB Vung tau 2011" xfId="460"/>
    <cellStyle name="T_50-BB Vung tau 2011_27-8Tong hop PA uoc 2012-DT 2013 -PA 420.000 ty-490.000 ty chuyen doi" xfId="461"/>
    <cellStyle name="T_bieu 1" xfId="462"/>
    <cellStyle name="T_bieu 2" xfId="463"/>
    <cellStyle name="T_bieu 4" xfId="464"/>
    <cellStyle name="Text Indent A" xfId="465"/>
    <cellStyle name="Text Indent B" xfId="466"/>
    <cellStyle name="Text Indent C" xfId="467"/>
    <cellStyle name="th" xfId="468"/>
    <cellStyle name="þ_x001D_ð¤_x000C_¯þ_x0014_&#13;¨þU_x0001_À_x0004_ _x0015__x000F__x0001__x0001_" xfId="469"/>
    <cellStyle name="þ_x001D_ð·_x000C_æþ'&#13;ßþU_x0001_Ø_x0005_ü_x0014__x0007__x0001__x0001_" xfId="470"/>
    <cellStyle name="þ_x001D_ðÇ%Uý—&amp;Hý9_x0008_Ÿ s&#10;_x0007__x0001__x0001_" xfId="471"/>
    <cellStyle name="þ_x001D_ðÇ%Uý—&amp;Hý9_x0008_Ÿ s&#10;_x0007__x0001__x0001_" xfId="472"/>
    <cellStyle name="þ_x001D_ðK_x000C_Fý_x001B_&#13;9ýU_x0001_Ð_x0008_¦)_x0007__x0001__x0001_" xfId="473"/>
    <cellStyle name="Thuyet minh" xfId="474"/>
    <cellStyle name="Title" xfId="475"/>
    <cellStyle name="Total" xfId="476"/>
    <cellStyle name="Total 2" xfId="477"/>
    <cellStyle name="Valuta (0)_CALPREZZ" xfId="478"/>
    <cellStyle name="Valuta_ PESO ELETTR." xfId="479"/>
    <cellStyle name="viet" xfId="480"/>
    <cellStyle name="viet2" xfId="481"/>
    <cellStyle name="Vn Time 13" xfId="482"/>
    <cellStyle name="Vn Time 14" xfId="483"/>
    <cellStyle name="vnbo" xfId="484"/>
    <cellStyle name="vnhead1" xfId="485"/>
    <cellStyle name="vnhead2" xfId="486"/>
    <cellStyle name="vnhead3" xfId="487"/>
    <cellStyle name="vnhead4" xfId="488"/>
    <cellStyle name="vntxt1" xfId="489"/>
    <cellStyle name="vntxt2" xfId="490"/>
    <cellStyle name="W_STDFOR" xfId="491"/>
    <cellStyle name="Währung [0]_UXO VII" xfId="492"/>
    <cellStyle name="Währung_UXO VII" xfId="493"/>
    <cellStyle name="Walutowy [0]_Invoices2001Slovakia" xfId="494"/>
    <cellStyle name="Walutowy_Invoices2001Slovakia" xfId="495"/>
    <cellStyle name="Warning Text" xfId="496"/>
    <cellStyle name="xuan" xfId="497"/>
    <cellStyle name="똿뗦먛귟 [0.00]_PRODUCT DETAIL Q1" xfId="498"/>
    <cellStyle name="똿뗦먛귟_PRODUCT DETAIL Q1" xfId="499"/>
    <cellStyle name="믅됞 [0.00]_PRODUCT DETAIL Q1" xfId="500"/>
    <cellStyle name="믅됞_PRODUCT DETAIL Q1" xfId="501"/>
    <cellStyle name="백분율_95" xfId="502"/>
    <cellStyle name="뷭?_BOOKSHIP" xfId="503"/>
    <cellStyle name="안건회계법인" xfId="504"/>
    <cellStyle name="一般_00Q3902REV.1" xfId="505"/>
    <cellStyle name="千分位[0]_00Q3902REV.1" xfId="506"/>
    <cellStyle name="千分位_00Q3902REV.1" xfId="507"/>
    <cellStyle name="콤마 [0]_ 비목별 월별기술 " xfId="508"/>
    <cellStyle name="콤마_ 비목별 월별기술 " xfId="509"/>
    <cellStyle name="통화 [0]_1202" xfId="510"/>
    <cellStyle name="통화_1202" xfId="511"/>
    <cellStyle name="표준_(정보부문)월별인원계획" xfId="512"/>
    <cellStyle name="桁区切り_NADUONG BQ (Draft)" xfId="513"/>
    <cellStyle name="標準_BOQ-08" xfId="514"/>
    <cellStyle name="貨幣 [0]_00Q3902REV.1" xfId="515"/>
    <cellStyle name="貨幣[0]_BRE" xfId="516"/>
    <cellStyle name="貨幣_00Q3902REV.1" xfId="517"/>
    <cellStyle name="通貨_MITSUI1_BQ" xfId="518"/>
    <cellStyle name=" [0.00]_ Att. 1- Cover" xfId="519"/>
    <cellStyle name="_ Att. 1- Cover" xfId="520"/>
    <cellStyle name="?_ Att. 1- Cover" xfId="5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8</xdr:row>
      <xdr:rowOff>142875</xdr:rowOff>
    </xdr:from>
    <xdr:to>
      <xdr:col>11</xdr:col>
      <xdr:colOff>571500</xdr:colOff>
      <xdr:row>11</xdr:row>
      <xdr:rowOff>447675</xdr:rowOff>
    </xdr:to>
    <xdr:sp>
      <xdr:nvSpPr>
        <xdr:cNvPr id="1" name="Straight Connector 2"/>
        <xdr:cNvSpPr>
          <a:spLocks/>
        </xdr:cNvSpPr>
      </xdr:nvSpPr>
      <xdr:spPr>
        <a:xfrm>
          <a:off x="3514725" y="2676525"/>
          <a:ext cx="5010150" cy="1790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T%202020\&#431;&#7899;c%20th&#7921;c%20hi&#7879;n%20c&#7843;%20n&#259;m%202019_t&#7893;ng%20h&#7907;p%20th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wnloads\BC%20UOC%20CA%20NAM%202019%20ng&#224;y%201211201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C&#244;ng%20khai%20DT%202019%20b&#225;o%20c&#225;o%20H&#272;ND%20ng&#224;y%2004122018_g&#7917;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dmin\Downloads\Bie&#770;&#777;u%20Quy&#771;%20ngoa&#768;i%20NS%2020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Điều tiết (thuế)"/>
      <sheetName val="Tiền đất (thuế)"/>
      <sheetName val="đất cả năm"/>
      <sheetName val="thu 10 tháng"/>
      <sheetName val="thực hiện 10 tháng"/>
      <sheetName val="thực hiện cả năm"/>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CHÍNH"/>
      <sheetName val="CHI"/>
      <sheetName val="TH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ểu 33"/>
      <sheetName val="Biểu 34"/>
      <sheetName val="Biểu 35"/>
      <sheetName val="Biểu 36"/>
      <sheetName val="Biểu 37"/>
      <sheetName val="Biểu 38"/>
      <sheetName val="Biểu 39"/>
      <sheetName val="Biểu 40"/>
      <sheetName val="Biểu 41"/>
      <sheetName val="Biểu 42"/>
      <sheetName val="Biểu 43"/>
      <sheetName val="Biểu 44"/>
      <sheetName val="Biểu 45"/>
      <sheetName val="Biểu 59(năm)"/>
      <sheetName val="Biểu 60(năm)"/>
      <sheetName val="Biểu 61(năm)"/>
    </sheetNames>
    <sheetDataSet>
      <sheetData sheetId="4">
        <row r="37">
          <cell r="C37">
            <v>1230</v>
          </cell>
        </row>
        <row r="39">
          <cell r="C3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6."/>
      <sheetName val="37."/>
    </sheetNames>
    <sheetDataSet>
      <sheetData sheetId="0">
        <row r="13">
          <cell r="C13">
            <v>1651</v>
          </cell>
          <cell r="H13">
            <v>101</v>
          </cell>
          <cell r="J13">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1"/>
  <sheetViews>
    <sheetView zoomScalePageLayoutView="0" workbookViewId="0" topLeftCell="A1">
      <pane xSplit="2" ySplit="7" topLeftCell="C26" activePane="bottomRight" state="frozen"/>
      <selection pane="topLeft" activeCell="A1" sqref="A1"/>
      <selection pane="topRight" activeCell="C1" sqref="C1"/>
      <selection pane="bottomLeft" activeCell="A8" sqref="A8"/>
      <selection pane="bottomRight" activeCell="A4" sqref="A4"/>
    </sheetView>
  </sheetViews>
  <sheetFormatPr defaultColWidth="9.140625" defaultRowHeight="15"/>
  <cols>
    <col min="1" max="1" width="4.57421875" style="0" customWidth="1"/>
    <col min="2" max="2" width="38.57421875" style="0" customWidth="1"/>
    <col min="3" max="6" width="13.140625" style="0" customWidth="1"/>
    <col min="7" max="7" width="10.140625" style="0" bestFit="1" customWidth="1"/>
  </cols>
  <sheetData>
    <row r="1" spans="4:6" ht="15.75">
      <c r="D1" s="618" t="s">
        <v>480</v>
      </c>
      <c r="E1" s="618"/>
      <c r="F1" s="618"/>
    </row>
    <row r="2" spans="1:6" s="33" customFormat="1" ht="25.5" customHeight="1">
      <c r="A2" s="621" t="s">
        <v>585</v>
      </c>
      <c r="B2" s="621"/>
      <c r="C2" s="621"/>
      <c r="D2" s="621"/>
      <c r="E2" s="621"/>
      <c r="F2" s="621"/>
    </row>
    <row r="3" spans="1:6" s="33" customFormat="1" ht="18" customHeight="1">
      <c r="A3" s="622" t="s">
        <v>766</v>
      </c>
      <c r="B3" s="623"/>
      <c r="C3" s="623"/>
      <c r="D3" s="623"/>
      <c r="E3" s="623"/>
      <c r="F3" s="623"/>
    </row>
    <row r="4" ht="15">
      <c r="F4" s="35"/>
    </row>
    <row r="5" spans="1:6" ht="37.5" customHeight="1">
      <c r="A5" s="624" t="s">
        <v>1</v>
      </c>
      <c r="B5" s="624" t="s">
        <v>45</v>
      </c>
      <c r="C5" s="624" t="s">
        <v>46</v>
      </c>
      <c r="D5" s="624" t="s">
        <v>586</v>
      </c>
      <c r="E5" s="624" t="s">
        <v>587</v>
      </c>
      <c r="F5" s="619" t="s">
        <v>84</v>
      </c>
    </row>
    <row r="6" spans="1:6" ht="25.5" customHeight="1">
      <c r="A6" s="624"/>
      <c r="B6" s="624"/>
      <c r="C6" s="624"/>
      <c r="D6" s="624"/>
      <c r="E6" s="624"/>
      <c r="F6" s="620"/>
    </row>
    <row r="7" spans="1:6" ht="15">
      <c r="A7" s="36" t="s">
        <v>9</v>
      </c>
      <c r="B7" s="36" t="s">
        <v>10</v>
      </c>
      <c r="C7" s="36">
        <v>1</v>
      </c>
      <c r="D7" s="36">
        <v>2</v>
      </c>
      <c r="E7" s="36">
        <v>3</v>
      </c>
      <c r="F7" s="36">
        <v>4</v>
      </c>
    </row>
    <row r="8" spans="1:6" s="40" customFormat="1" ht="15">
      <c r="A8" s="36" t="s">
        <v>9</v>
      </c>
      <c r="B8" s="37" t="s">
        <v>48</v>
      </c>
      <c r="C8" s="38">
        <v>13522551</v>
      </c>
      <c r="D8" s="38">
        <v>18489894</v>
      </c>
      <c r="E8" s="38">
        <v>12722323</v>
      </c>
      <c r="F8" s="421">
        <f>E8/D8</f>
        <v>0.688069006777432</v>
      </c>
    </row>
    <row r="9" spans="1:6" s="40" customFormat="1" ht="15">
      <c r="A9" s="36" t="s">
        <v>17</v>
      </c>
      <c r="B9" s="37" t="s">
        <v>49</v>
      </c>
      <c r="C9" s="38">
        <v>12159942</v>
      </c>
      <c r="D9" s="38">
        <v>12554607</v>
      </c>
      <c r="E9" s="38">
        <v>9823058</v>
      </c>
      <c r="F9" s="422">
        <f aca="true" t="shared" si="0" ref="F9:F14">E9/D9</f>
        <v>0.7824265626156199</v>
      </c>
    </row>
    <row r="10" spans="1:6" s="44" customFormat="1" ht="15">
      <c r="A10" s="41" t="s">
        <v>50</v>
      </c>
      <c r="B10" s="42" t="s">
        <v>51</v>
      </c>
      <c r="C10" s="43">
        <v>3310900</v>
      </c>
      <c r="D10" s="43">
        <v>5580744</v>
      </c>
      <c r="E10" s="43">
        <v>3206000</v>
      </c>
      <c r="F10" s="422">
        <f t="shared" si="0"/>
        <v>0.5744753746095502</v>
      </c>
    </row>
    <row r="11" spans="1:6" s="44" customFormat="1" ht="24" customHeight="1">
      <c r="A11" s="41" t="s">
        <v>50</v>
      </c>
      <c r="B11" s="42" t="s">
        <v>52</v>
      </c>
      <c r="C11" s="43">
        <v>8849042</v>
      </c>
      <c r="D11" s="43">
        <v>6973863</v>
      </c>
      <c r="E11" s="43">
        <v>6617058</v>
      </c>
      <c r="F11" s="422">
        <f t="shared" si="0"/>
        <v>0.948836821142027</v>
      </c>
    </row>
    <row r="12" spans="1:6" s="40" customFormat="1" ht="15">
      <c r="A12" s="36" t="s">
        <v>35</v>
      </c>
      <c r="B12" s="37" t="s">
        <v>53</v>
      </c>
      <c r="C12" s="38">
        <v>1362609</v>
      </c>
      <c r="D12" s="38">
        <v>1516324</v>
      </c>
      <c r="E12" s="38">
        <v>2899265</v>
      </c>
      <c r="F12" s="422">
        <f t="shared" si="0"/>
        <v>1.9120352906107139</v>
      </c>
    </row>
    <row r="13" spans="1:6" s="44" customFormat="1" ht="15">
      <c r="A13" s="41">
        <v>1</v>
      </c>
      <c r="B13" s="42" t="s">
        <v>54</v>
      </c>
      <c r="C13" s="43">
        <v>176500</v>
      </c>
      <c r="D13" s="43">
        <v>176500</v>
      </c>
      <c r="E13" s="43">
        <v>1454707</v>
      </c>
      <c r="F13" s="422">
        <f t="shared" si="0"/>
        <v>8.241966005665722</v>
      </c>
    </row>
    <row r="14" spans="1:6" s="44" customFormat="1" ht="15">
      <c r="A14" s="41">
        <v>2</v>
      </c>
      <c r="B14" s="42" t="s">
        <v>55</v>
      </c>
      <c r="C14" s="43">
        <v>1186109</v>
      </c>
      <c r="D14" s="43">
        <v>1339824</v>
      </c>
      <c r="E14" s="43">
        <v>1444558</v>
      </c>
      <c r="F14" s="422">
        <f t="shared" si="0"/>
        <v>1.0781699685928898</v>
      </c>
    </row>
    <row r="15" spans="1:6" s="40" customFormat="1" ht="15">
      <c r="A15" s="36" t="s">
        <v>36</v>
      </c>
      <c r="B15" s="37" t="s">
        <v>64</v>
      </c>
      <c r="C15" s="38">
        <v>0</v>
      </c>
      <c r="D15" s="38">
        <v>6766</v>
      </c>
      <c r="E15" s="37"/>
      <c r="F15" s="39"/>
    </row>
    <row r="16" spans="1:6" s="40" customFormat="1" ht="15">
      <c r="A16" s="36" t="s">
        <v>56</v>
      </c>
      <c r="B16" s="37" t="s">
        <v>57</v>
      </c>
      <c r="C16" s="38">
        <v>0</v>
      </c>
      <c r="D16" s="38">
        <v>351956</v>
      </c>
      <c r="E16" s="37"/>
      <c r="F16" s="39"/>
    </row>
    <row r="17" spans="1:6" s="40" customFormat="1" ht="25.5">
      <c r="A17" s="36" t="s">
        <v>59</v>
      </c>
      <c r="B17" s="37" t="s">
        <v>58</v>
      </c>
      <c r="C17" s="38"/>
      <c r="D17" s="38">
        <v>4043961</v>
      </c>
      <c r="E17" s="37"/>
      <c r="F17" s="39"/>
    </row>
    <row r="18" spans="1:6" s="40" customFormat="1" ht="25.5">
      <c r="A18" s="36" t="s">
        <v>60</v>
      </c>
      <c r="B18" s="37" t="s">
        <v>62</v>
      </c>
      <c r="C18" s="38">
        <v>0</v>
      </c>
      <c r="D18" s="38">
        <v>16280</v>
      </c>
      <c r="E18" s="37"/>
      <c r="F18" s="39"/>
    </row>
    <row r="19" spans="1:7" s="40" customFormat="1" ht="15">
      <c r="A19" s="36" t="s">
        <v>10</v>
      </c>
      <c r="B19" s="37" t="s">
        <v>65</v>
      </c>
      <c r="C19" s="38">
        <v>13528850.58</v>
      </c>
      <c r="D19" s="38">
        <v>18996520.1903</v>
      </c>
      <c r="E19" s="38">
        <v>12840323.306122448</v>
      </c>
      <c r="F19" s="421">
        <f>E19/C19</f>
        <v>0.9491067426751377</v>
      </c>
      <c r="G19" s="45"/>
    </row>
    <row r="20" spans="1:6" s="40" customFormat="1" ht="15">
      <c r="A20" s="36" t="s">
        <v>17</v>
      </c>
      <c r="B20" s="37" t="s">
        <v>66</v>
      </c>
      <c r="C20" s="38">
        <v>12342741.58</v>
      </c>
      <c r="D20" s="38">
        <v>17394985.1903</v>
      </c>
      <c r="E20" s="38">
        <v>11395765.306122448</v>
      </c>
      <c r="F20" s="421">
        <f aca="true" t="shared" si="1" ref="F20:F37">E20/C20</f>
        <v>0.9232766668782876</v>
      </c>
    </row>
    <row r="21" spans="1:6" s="44" customFormat="1" ht="15">
      <c r="A21" s="41">
        <v>1</v>
      </c>
      <c r="B21" s="42" t="s">
        <v>67</v>
      </c>
      <c r="C21" s="43">
        <v>2822265</v>
      </c>
      <c r="D21" s="43">
        <v>6245383</v>
      </c>
      <c r="E21" s="43">
        <v>2888070</v>
      </c>
      <c r="F21" s="422">
        <f t="shared" si="1"/>
        <v>1.023316378865911</v>
      </c>
    </row>
    <row r="22" spans="1:6" s="44" customFormat="1" ht="15">
      <c r="A22" s="41">
        <v>2</v>
      </c>
      <c r="B22" s="42" t="s">
        <v>68</v>
      </c>
      <c r="C22" s="43">
        <v>9264414</v>
      </c>
      <c r="D22" s="43">
        <v>10683199.190299999</v>
      </c>
      <c r="E22" s="43">
        <v>8275210</v>
      </c>
      <c r="F22" s="422">
        <f t="shared" si="1"/>
        <v>0.893225410695161</v>
      </c>
    </row>
    <row r="23" spans="1:6" s="44" customFormat="1" ht="25.5">
      <c r="A23" s="41">
        <v>3</v>
      </c>
      <c r="B23" s="42" t="s">
        <v>69</v>
      </c>
      <c r="C23" s="43">
        <v>8100</v>
      </c>
      <c r="D23" s="43">
        <v>8270</v>
      </c>
      <c r="E23" s="43">
        <v>5700</v>
      </c>
      <c r="F23" s="422">
        <f t="shared" si="1"/>
        <v>0.7037037037037037</v>
      </c>
    </row>
    <row r="24" spans="1:6" s="44" customFormat="1" ht="15">
      <c r="A24" s="41">
        <v>4</v>
      </c>
      <c r="B24" s="42" t="s">
        <v>70</v>
      </c>
      <c r="C24" s="43">
        <v>1230</v>
      </c>
      <c r="D24" s="43">
        <v>48078</v>
      </c>
      <c r="E24" s="43">
        <v>1230</v>
      </c>
      <c r="F24" s="422">
        <f t="shared" si="1"/>
        <v>1</v>
      </c>
    </row>
    <row r="25" spans="1:6" s="44" customFormat="1" ht="15">
      <c r="A25" s="41">
        <v>5</v>
      </c>
      <c r="B25" s="42" t="s">
        <v>71</v>
      </c>
      <c r="C25" s="43">
        <v>246732.58</v>
      </c>
      <c r="D25" s="43">
        <v>0</v>
      </c>
      <c r="E25" s="43">
        <v>225555.306122449</v>
      </c>
      <c r="F25" s="422">
        <f>E25/C25</f>
        <v>0.914169122385252</v>
      </c>
    </row>
    <row r="26" spans="1:6" s="40" customFormat="1" ht="15">
      <c r="A26" s="41">
        <v>6</v>
      </c>
      <c r="B26" s="42" t="s">
        <v>72</v>
      </c>
      <c r="C26" s="43">
        <v>0</v>
      </c>
      <c r="D26" s="43">
        <v>410055</v>
      </c>
      <c r="E26" s="43">
        <v>0</v>
      </c>
      <c r="F26" s="421"/>
    </row>
    <row r="27" spans="1:7" s="44" customFormat="1" ht="25.5">
      <c r="A27" s="36" t="s">
        <v>35</v>
      </c>
      <c r="B27" s="37" t="s">
        <v>74</v>
      </c>
      <c r="C27" s="38">
        <v>1186109</v>
      </c>
      <c r="D27" s="38">
        <v>1565740</v>
      </c>
      <c r="E27" s="38">
        <v>1444558</v>
      </c>
      <c r="F27" s="421">
        <f t="shared" si="1"/>
        <v>1.2178965002373305</v>
      </c>
      <c r="G27" s="46"/>
    </row>
    <row r="28" spans="1:7" s="44" customFormat="1" ht="15">
      <c r="A28" s="41">
        <v>1</v>
      </c>
      <c r="B28" s="42" t="s">
        <v>73</v>
      </c>
      <c r="C28" s="43">
        <v>422610</v>
      </c>
      <c r="D28" s="43">
        <v>443710</v>
      </c>
      <c r="E28" s="43">
        <v>0</v>
      </c>
      <c r="F28" s="421"/>
      <c r="G28" s="46"/>
    </row>
    <row r="29" spans="1:7" s="44" customFormat="1" ht="15">
      <c r="A29" s="41">
        <v>2</v>
      </c>
      <c r="B29" s="42" t="s">
        <v>74</v>
      </c>
      <c r="C29" s="43">
        <v>763499</v>
      </c>
      <c r="D29" s="43">
        <v>1122030</v>
      </c>
      <c r="E29" s="43">
        <v>1444558</v>
      </c>
      <c r="F29" s="421">
        <f t="shared" si="1"/>
        <v>1.892023434215369</v>
      </c>
      <c r="G29" s="46"/>
    </row>
    <row r="30" spans="1:6" s="40" customFormat="1" ht="15">
      <c r="A30" s="36" t="s">
        <v>36</v>
      </c>
      <c r="B30" s="37" t="s">
        <v>75</v>
      </c>
      <c r="C30" s="38">
        <v>0</v>
      </c>
      <c r="D30" s="38">
        <v>0</v>
      </c>
      <c r="E30" s="37"/>
      <c r="F30" s="421"/>
    </row>
    <row r="31" spans="1:6" s="40" customFormat="1" ht="15">
      <c r="A31" s="36" t="s">
        <v>56</v>
      </c>
      <c r="B31" s="37" t="s">
        <v>76</v>
      </c>
      <c r="C31" s="38">
        <v>0</v>
      </c>
      <c r="D31" s="38">
        <v>35795</v>
      </c>
      <c r="E31" s="37"/>
      <c r="F31" s="421"/>
    </row>
    <row r="32" spans="1:6" s="40" customFormat="1" ht="15">
      <c r="A32" s="36" t="s">
        <v>38</v>
      </c>
      <c r="B32" s="37" t="s">
        <v>77</v>
      </c>
      <c r="C32" s="38">
        <v>6300</v>
      </c>
      <c r="D32" s="38">
        <v>23200</v>
      </c>
      <c r="E32" s="38">
        <v>118000</v>
      </c>
      <c r="F32" s="421">
        <f t="shared" si="1"/>
        <v>18.73015873015873</v>
      </c>
    </row>
    <row r="33" spans="1:6" s="40" customFormat="1" ht="15">
      <c r="A33" s="36" t="s">
        <v>39</v>
      </c>
      <c r="B33" s="37" t="s">
        <v>78</v>
      </c>
      <c r="C33" s="38">
        <v>23200</v>
      </c>
      <c r="D33" s="38">
        <v>23200</v>
      </c>
      <c r="E33" s="38">
        <v>23600</v>
      </c>
      <c r="F33" s="421">
        <f t="shared" si="1"/>
        <v>1.0172413793103448</v>
      </c>
    </row>
    <row r="34" spans="1:6" s="420" customFormat="1" ht="15">
      <c r="A34" s="41">
        <v>1</v>
      </c>
      <c r="B34" s="42" t="s">
        <v>79</v>
      </c>
      <c r="C34" s="43">
        <v>0</v>
      </c>
      <c r="D34" s="43">
        <v>0</v>
      </c>
      <c r="E34" s="42"/>
      <c r="F34" s="421"/>
    </row>
    <row r="35" spans="1:6" s="420" customFormat="1" ht="25.5">
      <c r="A35" s="41">
        <v>2</v>
      </c>
      <c r="B35" s="42" t="s">
        <v>80</v>
      </c>
      <c r="C35" s="43">
        <v>23200</v>
      </c>
      <c r="D35" s="43">
        <v>23200</v>
      </c>
      <c r="E35" s="43">
        <v>23600</v>
      </c>
      <c r="F35" s="422">
        <f t="shared" si="1"/>
        <v>1.0172413793103448</v>
      </c>
    </row>
    <row r="36" spans="1:6" s="40" customFormat="1" ht="15">
      <c r="A36" s="36" t="s">
        <v>588</v>
      </c>
      <c r="B36" s="37" t="s">
        <v>81</v>
      </c>
      <c r="C36" s="38">
        <v>29500</v>
      </c>
      <c r="D36" s="38">
        <v>0</v>
      </c>
      <c r="E36" s="38">
        <v>141600</v>
      </c>
      <c r="F36" s="421">
        <f t="shared" si="1"/>
        <v>4.8</v>
      </c>
    </row>
    <row r="37" spans="1:6" s="420" customFormat="1" ht="15">
      <c r="A37" s="41">
        <v>1</v>
      </c>
      <c r="B37" s="42" t="s">
        <v>82</v>
      </c>
      <c r="C37" s="43">
        <v>29500</v>
      </c>
      <c r="D37" s="43">
        <v>0</v>
      </c>
      <c r="E37" s="43">
        <v>141600</v>
      </c>
      <c r="F37" s="422">
        <f t="shared" si="1"/>
        <v>4.8</v>
      </c>
    </row>
    <row r="38" spans="1:6" s="420" customFormat="1" ht="15">
      <c r="A38" s="41">
        <v>2</v>
      </c>
      <c r="B38" s="42" t="s">
        <v>83</v>
      </c>
      <c r="C38" s="43">
        <v>0</v>
      </c>
      <c r="D38" s="43">
        <v>0</v>
      </c>
      <c r="E38" s="42"/>
      <c r="F38" s="421"/>
    </row>
    <row r="39" spans="1:6" ht="15">
      <c r="A39" s="47"/>
      <c r="F39" s="103"/>
    </row>
    <row r="40" ht="15">
      <c r="A40" s="48"/>
    </row>
    <row r="41" ht="15">
      <c r="A41" s="48"/>
    </row>
  </sheetData>
  <sheetProtection/>
  <mergeCells count="9">
    <mergeCell ref="D1:F1"/>
    <mergeCell ref="F5:F6"/>
    <mergeCell ref="A2:F2"/>
    <mergeCell ref="A3:F3"/>
    <mergeCell ref="A5:A6"/>
    <mergeCell ref="B5:B6"/>
    <mergeCell ref="C5:C6"/>
    <mergeCell ref="D5:D6"/>
    <mergeCell ref="E5:E6"/>
  </mergeCells>
  <printOptions/>
  <pageMargins left="0.618110236" right="0.368110236" top="0.236220472440945" bottom="0.236220472440945" header="0.31496062992126" footer="0.31496062992126"/>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0"/>
  </sheetPr>
  <dimension ref="A1:L22"/>
  <sheetViews>
    <sheetView zoomScalePageLayoutView="0" workbookViewId="0" topLeftCell="A1">
      <selection activeCell="J10" sqref="J10:J21"/>
    </sheetView>
  </sheetViews>
  <sheetFormatPr defaultColWidth="9.140625" defaultRowHeight="15"/>
  <cols>
    <col min="1" max="1" width="5.00390625" style="33" customWidth="1"/>
    <col min="2" max="2" width="19.57421875" style="33" customWidth="1"/>
    <col min="3" max="3" width="14.8515625" style="33" customWidth="1"/>
    <col min="4" max="4" width="14.57421875" style="33" customWidth="1"/>
    <col min="5" max="5" width="12.421875" style="33" customWidth="1"/>
    <col min="6" max="6" width="18.28125" style="33" customWidth="1"/>
    <col min="7" max="7" width="15.00390625" style="33" customWidth="1"/>
    <col min="8" max="8" width="12.00390625" style="33" customWidth="1"/>
    <col min="9" max="9" width="11.57421875" style="33" customWidth="1"/>
    <col min="10" max="10" width="12.8515625" style="33" customWidth="1"/>
    <col min="11" max="11" width="12.421875" style="33" customWidth="1"/>
    <col min="12" max="16384" width="9.140625" style="33" customWidth="1"/>
  </cols>
  <sheetData>
    <row r="1" spans="7:10" ht="18.75">
      <c r="G1" s="700" t="s">
        <v>505</v>
      </c>
      <c r="H1" s="700"/>
      <c r="I1" s="700"/>
      <c r="J1" s="700"/>
    </row>
    <row r="2" spans="1:10" ht="25.5" customHeight="1">
      <c r="A2" s="707" t="s">
        <v>625</v>
      </c>
      <c r="B2" s="707"/>
      <c r="C2" s="707"/>
      <c r="D2" s="707"/>
      <c r="E2" s="707"/>
      <c r="F2" s="707"/>
      <c r="G2" s="707"/>
      <c r="H2" s="707"/>
      <c r="I2" s="707"/>
      <c r="J2" s="707"/>
    </row>
    <row r="3" spans="1:10" ht="18.75" customHeight="1">
      <c r="A3" s="708" t="str">
        <f>'41'!A4:B4</f>
        <v>(Kèm theo Công văn số 3921/STC-QLNS ngày 21/12/2020 của  Sở Tài chính)</v>
      </c>
      <c r="B3" s="709"/>
      <c r="C3" s="709"/>
      <c r="D3" s="709"/>
      <c r="E3" s="709"/>
      <c r="F3" s="709"/>
      <c r="G3" s="709"/>
      <c r="H3" s="709"/>
      <c r="I3" s="709"/>
      <c r="J3" s="709"/>
    </row>
    <row r="4" spans="8:10" ht="18.75" customHeight="1">
      <c r="H4" s="694" t="s">
        <v>44</v>
      </c>
      <c r="I4" s="694"/>
      <c r="J4" s="695"/>
    </row>
    <row r="5" spans="1:10" ht="28.5" customHeight="1">
      <c r="A5" s="628" t="s">
        <v>1</v>
      </c>
      <c r="B5" s="696" t="s">
        <v>272</v>
      </c>
      <c r="C5" s="696" t="s">
        <v>273</v>
      </c>
      <c r="D5" s="697" t="s">
        <v>679</v>
      </c>
      <c r="E5" s="698"/>
      <c r="F5" s="699"/>
      <c r="G5" s="701" t="s">
        <v>507</v>
      </c>
      <c r="H5" s="702" t="s">
        <v>506</v>
      </c>
      <c r="I5" s="702" t="s">
        <v>58</v>
      </c>
      <c r="J5" s="702" t="s">
        <v>681</v>
      </c>
    </row>
    <row r="6" spans="1:10" ht="15.75" customHeight="1">
      <c r="A6" s="628"/>
      <c r="B6" s="696"/>
      <c r="C6" s="696"/>
      <c r="D6" s="703" t="s">
        <v>160</v>
      </c>
      <c r="E6" s="704" t="s">
        <v>626</v>
      </c>
      <c r="F6" s="705" t="s">
        <v>680</v>
      </c>
      <c r="G6" s="701"/>
      <c r="H6" s="702"/>
      <c r="I6" s="702"/>
      <c r="J6" s="702"/>
    </row>
    <row r="7" spans="1:10" ht="54.75" customHeight="1">
      <c r="A7" s="628"/>
      <c r="B7" s="696"/>
      <c r="C7" s="696"/>
      <c r="D7" s="704"/>
      <c r="E7" s="696"/>
      <c r="F7" s="706"/>
      <c r="G7" s="701"/>
      <c r="H7" s="702"/>
      <c r="I7" s="702"/>
      <c r="J7" s="702"/>
    </row>
    <row r="8" spans="1:10" ht="20.25" customHeight="1">
      <c r="A8" s="106" t="s">
        <v>9</v>
      </c>
      <c r="B8" s="106" t="s">
        <v>10</v>
      </c>
      <c r="C8" s="106">
        <v>1</v>
      </c>
      <c r="D8" s="106" t="s">
        <v>627</v>
      </c>
      <c r="E8" s="106">
        <v>3</v>
      </c>
      <c r="F8" s="106">
        <v>4</v>
      </c>
      <c r="G8" s="106">
        <v>5</v>
      </c>
      <c r="H8" s="106">
        <v>6</v>
      </c>
      <c r="I8" s="106">
        <v>7</v>
      </c>
      <c r="J8" s="106">
        <v>8</v>
      </c>
    </row>
    <row r="9" spans="1:12" s="200" customFormat="1" ht="29.25" customHeight="1">
      <c r="A9" s="209"/>
      <c r="B9" s="399" t="s">
        <v>164</v>
      </c>
      <c r="C9" s="396">
        <f>SUM(C10:C21)</f>
        <v>3829540</v>
      </c>
      <c r="D9" s="396">
        <f aca="true" t="shared" si="0" ref="D9:J9">SUM(D10:D21)</f>
        <v>3212628.1</v>
      </c>
      <c r="E9" s="396">
        <f t="shared" si="0"/>
        <v>670022</v>
      </c>
      <c r="F9" s="396">
        <f t="shared" si="0"/>
        <v>2542606.1</v>
      </c>
      <c r="G9" s="396">
        <f t="shared" si="0"/>
        <v>4729937.9</v>
      </c>
      <c r="H9" s="396">
        <f t="shared" si="0"/>
        <v>0</v>
      </c>
      <c r="I9" s="396">
        <f t="shared" si="0"/>
        <v>0</v>
      </c>
      <c r="J9" s="396">
        <f t="shared" si="0"/>
        <v>7942566</v>
      </c>
      <c r="K9" s="210"/>
      <c r="L9" s="210"/>
    </row>
    <row r="10" spans="1:11" s="200" customFormat="1" ht="24.75" customHeight="1">
      <c r="A10" s="211">
        <v>1</v>
      </c>
      <c r="B10" s="400" t="s">
        <v>274</v>
      </c>
      <c r="C10" s="553">
        <v>1282100</v>
      </c>
      <c r="D10" s="554">
        <f>E10+F10</f>
        <v>1149272.5</v>
      </c>
      <c r="E10" s="554">
        <v>133037</v>
      </c>
      <c r="F10" s="551">
        <v>1016235.5</v>
      </c>
      <c r="G10" s="212">
        <v>479558.5</v>
      </c>
      <c r="H10" s="212"/>
      <c r="I10" s="212"/>
      <c r="J10" s="403">
        <f>D10+G10</f>
        <v>1628831</v>
      </c>
      <c r="K10" s="210"/>
    </row>
    <row r="11" spans="1:11" s="200" customFormat="1" ht="24.75" customHeight="1">
      <c r="A11" s="211">
        <v>2</v>
      </c>
      <c r="B11" s="401" t="s">
        <v>275</v>
      </c>
      <c r="C11" s="553">
        <v>486150</v>
      </c>
      <c r="D11" s="554">
        <f aca="true" t="shared" si="1" ref="D11:D21">E11+F11</f>
        <v>445160.5</v>
      </c>
      <c r="E11" s="554">
        <v>298390</v>
      </c>
      <c r="F11" s="551">
        <v>146770.5</v>
      </c>
      <c r="G11" s="212">
        <v>459372.5</v>
      </c>
      <c r="H11" s="212"/>
      <c r="I11" s="212"/>
      <c r="J11" s="403">
        <f aca="true" t="shared" si="2" ref="J11:J21">D11+G11</f>
        <v>904533</v>
      </c>
      <c r="K11" s="210"/>
    </row>
    <row r="12" spans="1:10" s="200" customFormat="1" ht="24.75" customHeight="1">
      <c r="A12" s="211">
        <v>3</v>
      </c>
      <c r="B12" s="401" t="s">
        <v>276</v>
      </c>
      <c r="C12" s="553">
        <v>210050</v>
      </c>
      <c r="D12" s="554">
        <f t="shared" si="1"/>
        <v>160289</v>
      </c>
      <c r="E12" s="554">
        <v>25838</v>
      </c>
      <c r="F12" s="551">
        <v>134451</v>
      </c>
      <c r="G12" s="212">
        <v>347281</v>
      </c>
      <c r="H12" s="212"/>
      <c r="I12" s="212"/>
      <c r="J12" s="403">
        <f t="shared" si="2"/>
        <v>507570</v>
      </c>
    </row>
    <row r="13" spans="1:10" s="200" customFormat="1" ht="24.75" customHeight="1">
      <c r="A13" s="211">
        <v>4</v>
      </c>
      <c r="B13" s="401" t="s">
        <v>277</v>
      </c>
      <c r="C13" s="553">
        <v>277750</v>
      </c>
      <c r="D13" s="554">
        <f t="shared" si="1"/>
        <v>252916.5</v>
      </c>
      <c r="E13" s="554">
        <v>23712</v>
      </c>
      <c r="F13" s="551">
        <v>229204.5</v>
      </c>
      <c r="G13" s="212">
        <v>463572.5</v>
      </c>
      <c r="H13" s="212"/>
      <c r="I13" s="212"/>
      <c r="J13" s="403">
        <f t="shared" si="2"/>
        <v>716489</v>
      </c>
    </row>
    <row r="14" spans="1:10" s="200" customFormat="1" ht="24.75" customHeight="1">
      <c r="A14" s="211">
        <v>5</v>
      </c>
      <c r="B14" s="401" t="s">
        <v>278</v>
      </c>
      <c r="C14" s="553">
        <v>183470</v>
      </c>
      <c r="D14" s="554">
        <f t="shared" si="1"/>
        <v>133109.1</v>
      </c>
      <c r="E14" s="554">
        <v>20691</v>
      </c>
      <c r="F14" s="551">
        <v>112418.1</v>
      </c>
      <c r="G14" s="212">
        <v>344100.9</v>
      </c>
      <c r="H14" s="212"/>
      <c r="I14" s="212"/>
      <c r="J14" s="403">
        <f t="shared" si="2"/>
        <v>477210</v>
      </c>
    </row>
    <row r="15" spans="1:10" s="200" customFormat="1" ht="24.75" customHeight="1">
      <c r="A15" s="211">
        <v>6</v>
      </c>
      <c r="B15" s="401" t="s">
        <v>279</v>
      </c>
      <c r="C15" s="553">
        <v>165550</v>
      </c>
      <c r="D15" s="554">
        <f t="shared" si="1"/>
        <v>119273.5</v>
      </c>
      <c r="E15" s="554">
        <v>28545</v>
      </c>
      <c r="F15" s="551">
        <v>90728.5</v>
      </c>
      <c r="G15" s="212">
        <v>411526.5</v>
      </c>
      <c r="H15" s="212"/>
      <c r="I15" s="212"/>
      <c r="J15" s="403">
        <f t="shared" si="2"/>
        <v>530800</v>
      </c>
    </row>
    <row r="16" spans="1:10" s="200" customFormat="1" ht="24.75" customHeight="1">
      <c r="A16" s="211">
        <v>7</v>
      </c>
      <c r="B16" s="401" t="s">
        <v>280</v>
      </c>
      <c r="C16" s="553">
        <v>243750</v>
      </c>
      <c r="D16" s="554">
        <f t="shared" si="1"/>
        <v>191954</v>
      </c>
      <c r="E16" s="554">
        <v>20160</v>
      </c>
      <c r="F16" s="551">
        <v>171794</v>
      </c>
      <c r="G16" s="212">
        <v>307124</v>
      </c>
      <c r="H16" s="212"/>
      <c r="I16" s="212"/>
      <c r="J16" s="403">
        <f t="shared" si="2"/>
        <v>499078</v>
      </c>
    </row>
    <row r="17" spans="1:10" s="200" customFormat="1" ht="24.75" customHeight="1">
      <c r="A17" s="211">
        <v>8</v>
      </c>
      <c r="B17" s="401" t="s">
        <v>281</v>
      </c>
      <c r="C17" s="553">
        <v>242410</v>
      </c>
      <c r="D17" s="554">
        <f t="shared" si="1"/>
        <v>184358</v>
      </c>
      <c r="E17" s="554">
        <v>19080</v>
      </c>
      <c r="F17" s="551">
        <v>165278</v>
      </c>
      <c r="G17" s="212">
        <v>311291</v>
      </c>
      <c r="H17" s="212"/>
      <c r="I17" s="212"/>
      <c r="J17" s="403">
        <f t="shared" si="2"/>
        <v>495649</v>
      </c>
    </row>
    <row r="18" spans="1:10" s="200" customFormat="1" ht="24.75" customHeight="1">
      <c r="A18" s="211">
        <v>9</v>
      </c>
      <c r="B18" s="401" t="s">
        <v>282</v>
      </c>
      <c r="C18" s="553">
        <v>181400</v>
      </c>
      <c r="D18" s="554">
        <f t="shared" si="1"/>
        <v>126126</v>
      </c>
      <c r="E18" s="554">
        <v>38080</v>
      </c>
      <c r="F18" s="551">
        <v>88046</v>
      </c>
      <c r="G18" s="212">
        <v>434086</v>
      </c>
      <c r="H18" s="212"/>
      <c r="I18" s="212"/>
      <c r="J18" s="403">
        <f t="shared" si="2"/>
        <v>560212</v>
      </c>
    </row>
    <row r="19" spans="1:10" s="200" customFormat="1" ht="24.75" customHeight="1">
      <c r="A19" s="211">
        <v>10</v>
      </c>
      <c r="B19" s="401" t="s">
        <v>283</v>
      </c>
      <c r="C19" s="553">
        <v>175680</v>
      </c>
      <c r="D19" s="554">
        <f t="shared" si="1"/>
        <v>142817</v>
      </c>
      <c r="E19" s="554">
        <v>22200</v>
      </c>
      <c r="F19" s="551">
        <v>120617</v>
      </c>
      <c r="G19" s="212">
        <v>395248</v>
      </c>
      <c r="H19" s="212"/>
      <c r="I19" s="212"/>
      <c r="J19" s="403">
        <f t="shared" si="2"/>
        <v>538065</v>
      </c>
    </row>
    <row r="20" spans="1:10" s="200" customFormat="1" ht="24.75" customHeight="1">
      <c r="A20" s="211">
        <v>11</v>
      </c>
      <c r="B20" s="401" t="s">
        <v>284</v>
      </c>
      <c r="C20" s="553">
        <v>166580</v>
      </c>
      <c r="D20" s="554">
        <f t="shared" si="1"/>
        <v>147979</v>
      </c>
      <c r="E20" s="554">
        <v>21649</v>
      </c>
      <c r="F20" s="551">
        <v>126330</v>
      </c>
      <c r="G20" s="212">
        <v>425177</v>
      </c>
      <c r="H20" s="212"/>
      <c r="I20" s="212"/>
      <c r="J20" s="403">
        <f t="shared" si="2"/>
        <v>573156</v>
      </c>
    </row>
    <row r="21" spans="1:10" s="200" customFormat="1" ht="24.75" customHeight="1">
      <c r="A21" s="213">
        <v>12</v>
      </c>
      <c r="B21" s="402" t="s">
        <v>285</v>
      </c>
      <c r="C21" s="555">
        <v>214650</v>
      </c>
      <c r="D21" s="556">
        <f t="shared" si="1"/>
        <v>159373</v>
      </c>
      <c r="E21" s="556">
        <v>18640</v>
      </c>
      <c r="F21" s="552">
        <v>140733</v>
      </c>
      <c r="G21" s="214">
        <v>351600</v>
      </c>
      <c r="H21" s="214"/>
      <c r="I21" s="214"/>
      <c r="J21" s="403">
        <f t="shared" si="2"/>
        <v>510973</v>
      </c>
    </row>
    <row r="22" ht="15">
      <c r="A22" s="215"/>
    </row>
  </sheetData>
  <sheetProtection/>
  <mergeCells count="15">
    <mergeCell ref="D6:D7"/>
    <mergeCell ref="E6:E7"/>
    <mergeCell ref="F6:F7"/>
    <mergeCell ref="A2:J2"/>
    <mergeCell ref="A3:J3"/>
    <mergeCell ref="H4:J4"/>
    <mergeCell ref="A5:A7"/>
    <mergeCell ref="B5:B7"/>
    <mergeCell ref="C5:C7"/>
    <mergeCell ref="D5:F5"/>
    <mergeCell ref="G1:J1"/>
    <mergeCell ref="G5:G7"/>
    <mergeCell ref="H5:H7"/>
    <mergeCell ref="I5:I7"/>
    <mergeCell ref="J5:J7"/>
  </mergeCells>
  <printOptions/>
  <pageMargins left="0.65" right="0.35" top="0.5"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IS25"/>
  <sheetViews>
    <sheetView zoomScalePageLayoutView="0" workbookViewId="0" topLeftCell="A1">
      <selection activeCell="E12" sqref="E12"/>
    </sheetView>
  </sheetViews>
  <sheetFormatPr defaultColWidth="9.140625" defaultRowHeight="15"/>
  <cols>
    <col min="1" max="1" width="6.00390625" style="49" customWidth="1"/>
    <col min="2" max="2" width="22.421875" style="0" customWidth="1"/>
    <col min="3" max="3" width="15.8515625" style="0" customWidth="1"/>
    <col min="4" max="4" width="18.00390625" style="0" customWidth="1"/>
    <col min="5" max="5" width="16.57421875" style="0" customWidth="1"/>
    <col min="6" max="6" width="14.421875" style="0" customWidth="1"/>
  </cols>
  <sheetData>
    <row r="1" spans="1:252" s="33" customFormat="1" ht="16.5">
      <c r="A1" s="187"/>
      <c r="B1" s="188"/>
      <c r="C1" s="188"/>
      <c r="D1" s="188"/>
      <c r="E1" s="713" t="s">
        <v>508</v>
      </c>
      <c r="F1" s="713"/>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row>
    <row r="2" spans="1:252" ht="20.25" customHeight="1">
      <c r="A2" s="714" t="s">
        <v>628</v>
      </c>
      <c r="B2" s="714"/>
      <c r="C2" s="714"/>
      <c r="D2" s="714"/>
      <c r="E2" s="714"/>
      <c r="F2" s="714"/>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85"/>
      <c r="IP2" s="185"/>
      <c r="IQ2" s="185"/>
      <c r="IR2" s="185"/>
    </row>
    <row r="3" spans="1:252" ht="20.25" customHeight="1">
      <c r="A3" s="714" t="s">
        <v>629</v>
      </c>
      <c r="B3" s="715"/>
      <c r="C3" s="715"/>
      <c r="D3" s="715"/>
      <c r="E3" s="715"/>
      <c r="F3" s="71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row>
    <row r="4" spans="1:252" ht="20.25">
      <c r="A4" s="716" t="str">
        <f>'42'!A3:J3</f>
        <v>(Kèm theo Công văn số 3921/STC-QLNS ngày 21/12/2020 của  Sở Tài chính)</v>
      </c>
      <c r="B4" s="717"/>
      <c r="C4" s="717"/>
      <c r="D4" s="717"/>
      <c r="E4" s="717"/>
      <c r="F4" s="717"/>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row>
    <row r="5" spans="1:252" ht="30" customHeight="1">
      <c r="A5" s="190"/>
      <c r="B5" s="185"/>
      <c r="C5" s="185"/>
      <c r="D5" s="718" t="s">
        <v>44</v>
      </c>
      <c r="E5" s="718"/>
      <c r="F5" s="718"/>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85"/>
      <c r="IP5" s="185"/>
      <c r="IQ5" s="185"/>
      <c r="IR5" s="185"/>
    </row>
    <row r="6" spans="1:253" ht="19.5" customHeight="1">
      <c r="A6" s="719" t="s">
        <v>266</v>
      </c>
      <c r="B6" s="710" t="s">
        <v>267</v>
      </c>
      <c r="C6" s="710" t="s">
        <v>164</v>
      </c>
      <c r="D6" s="710" t="s">
        <v>268</v>
      </c>
      <c r="E6" s="710" t="s">
        <v>269</v>
      </c>
      <c r="F6" s="710" t="s">
        <v>270</v>
      </c>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c r="GQ6" s="185"/>
      <c r="GR6" s="185"/>
      <c r="GS6" s="185"/>
      <c r="GT6" s="185"/>
      <c r="GU6" s="185"/>
      <c r="GV6" s="185"/>
      <c r="GW6" s="185"/>
      <c r="GX6" s="185"/>
      <c r="GY6" s="185"/>
      <c r="GZ6" s="185"/>
      <c r="HA6" s="185"/>
      <c r="HB6" s="185"/>
      <c r="HC6" s="185"/>
      <c r="HD6" s="185"/>
      <c r="HE6" s="185"/>
      <c r="HF6" s="185"/>
      <c r="HG6" s="185"/>
      <c r="HH6" s="185"/>
      <c r="HI6" s="185"/>
      <c r="HJ6" s="185"/>
      <c r="HK6" s="185"/>
      <c r="HL6" s="185"/>
      <c r="HM6" s="185"/>
      <c r="HN6" s="185"/>
      <c r="HO6" s="185"/>
      <c r="HP6" s="185"/>
      <c r="HQ6" s="185"/>
      <c r="HR6" s="185"/>
      <c r="HS6" s="185"/>
      <c r="HT6" s="185"/>
      <c r="HU6" s="185"/>
      <c r="HV6" s="185"/>
      <c r="HW6" s="185"/>
      <c r="HX6" s="185"/>
      <c r="HY6" s="185"/>
      <c r="HZ6" s="185"/>
      <c r="IA6" s="185"/>
      <c r="IB6" s="185"/>
      <c r="IC6" s="185"/>
      <c r="ID6" s="185"/>
      <c r="IE6" s="185"/>
      <c r="IF6" s="185"/>
      <c r="IG6" s="185"/>
      <c r="IH6" s="185"/>
      <c r="II6" s="185"/>
      <c r="IJ6" s="185"/>
      <c r="IK6" s="185"/>
      <c r="IL6" s="185"/>
      <c r="IM6" s="185"/>
      <c r="IN6" s="185"/>
      <c r="IO6" s="185"/>
      <c r="IP6" s="185"/>
      <c r="IQ6" s="185"/>
      <c r="IR6" s="185"/>
      <c r="IS6" s="191"/>
    </row>
    <row r="7" spans="1:253" ht="19.5" customHeight="1">
      <c r="A7" s="720"/>
      <c r="B7" s="722"/>
      <c r="C7" s="711"/>
      <c r="D7" s="711"/>
      <c r="E7" s="711"/>
      <c r="F7" s="711"/>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c r="EH7" s="185"/>
      <c r="EI7" s="185"/>
      <c r="EJ7" s="185"/>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c r="GB7" s="185"/>
      <c r="GC7" s="185"/>
      <c r="GD7" s="185"/>
      <c r="GE7" s="185"/>
      <c r="GF7" s="185"/>
      <c r="GG7" s="185"/>
      <c r="GH7" s="185"/>
      <c r="GI7" s="185"/>
      <c r="GJ7" s="185"/>
      <c r="GK7" s="185"/>
      <c r="GL7" s="185"/>
      <c r="GM7" s="185"/>
      <c r="GN7" s="185"/>
      <c r="GO7" s="185"/>
      <c r="GP7" s="185"/>
      <c r="GQ7" s="185"/>
      <c r="GR7" s="185"/>
      <c r="GS7" s="185"/>
      <c r="GT7" s="185"/>
      <c r="GU7" s="185"/>
      <c r="GV7" s="185"/>
      <c r="GW7" s="185"/>
      <c r="GX7" s="185"/>
      <c r="GY7" s="185"/>
      <c r="GZ7" s="185"/>
      <c r="HA7" s="185"/>
      <c r="HB7" s="185"/>
      <c r="HC7" s="185"/>
      <c r="HD7" s="185"/>
      <c r="HE7" s="185"/>
      <c r="HF7" s="185"/>
      <c r="HG7" s="185"/>
      <c r="HH7" s="185"/>
      <c r="HI7" s="185"/>
      <c r="HJ7" s="185"/>
      <c r="HK7" s="185"/>
      <c r="HL7" s="185"/>
      <c r="HM7" s="185"/>
      <c r="HN7" s="185"/>
      <c r="HO7" s="185"/>
      <c r="HP7" s="185"/>
      <c r="HQ7" s="185"/>
      <c r="HR7" s="185"/>
      <c r="HS7" s="185"/>
      <c r="HT7" s="185"/>
      <c r="HU7" s="185"/>
      <c r="HV7" s="185"/>
      <c r="HW7" s="185"/>
      <c r="HX7" s="185"/>
      <c r="HY7" s="185"/>
      <c r="HZ7" s="185"/>
      <c r="IA7" s="185"/>
      <c r="IB7" s="185"/>
      <c r="IC7" s="185"/>
      <c r="ID7" s="185"/>
      <c r="IE7" s="185"/>
      <c r="IF7" s="185"/>
      <c r="IG7" s="185"/>
      <c r="IH7" s="185"/>
      <c r="II7" s="185"/>
      <c r="IJ7" s="185"/>
      <c r="IK7" s="185"/>
      <c r="IL7" s="185"/>
      <c r="IM7" s="185"/>
      <c r="IN7" s="185"/>
      <c r="IO7" s="185"/>
      <c r="IP7" s="185"/>
      <c r="IQ7" s="185"/>
      <c r="IR7" s="185"/>
      <c r="IS7" s="191"/>
    </row>
    <row r="8" spans="1:253" ht="19.5" customHeight="1">
      <c r="A8" s="720"/>
      <c r="B8" s="722"/>
      <c r="C8" s="711"/>
      <c r="D8" s="711"/>
      <c r="E8" s="711"/>
      <c r="F8" s="711"/>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c r="GB8" s="185"/>
      <c r="GC8" s="185"/>
      <c r="GD8" s="185"/>
      <c r="GE8" s="185"/>
      <c r="GF8" s="185"/>
      <c r="GG8" s="185"/>
      <c r="GH8" s="185"/>
      <c r="GI8" s="185"/>
      <c r="GJ8" s="185"/>
      <c r="GK8" s="185"/>
      <c r="GL8" s="185"/>
      <c r="GM8" s="185"/>
      <c r="GN8" s="185"/>
      <c r="GO8" s="185"/>
      <c r="GP8" s="185"/>
      <c r="GQ8" s="185"/>
      <c r="GR8" s="185"/>
      <c r="GS8" s="185"/>
      <c r="GT8" s="185"/>
      <c r="GU8" s="185"/>
      <c r="GV8" s="185"/>
      <c r="GW8" s="185"/>
      <c r="GX8" s="185"/>
      <c r="GY8" s="185"/>
      <c r="GZ8" s="185"/>
      <c r="HA8" s="185"/>
      <c r="HB8" s="185"/>
      <c r="HC8" s="185"/>
      <c r="HD8" s="185"/>
      <c r="HE8" s="185"/>
      <c r="HF8" s="185"/>
      <c r="HG8" s="185"/>
      <c r="HH8" s="185"/>
      <c r="HI8" s="185"/>
      <c r="HJ8" s="185"/>
      <c r="HK8" s="185"/>
      <c r="HL8" s="185"/>
      <c r="HM8" s="185"/>
      <c r="HN8" s="185"/>
      <c r="HO8" s="185"/>
      <c r="HP8" s="185"/>
      <c r="HQ8" s="185"/>
      <c r="HR8" s="185"/>
      <c r="HS8" s="185"/>
      <c r="HT8" s="185"/>
      <c r="HU8" s="185"/>
      <c r="HV8" s="185"/>
      <c r="HW8" s="185"/>
      <c r="HX8" s="185"/>
      <c r="HY8" s="185"/>
      <c r="HZ8" s="185"/>
      <c r="IA8" s="185"/>
      <c r="IB8" s="185"/>
      <c r="IC8" s="185"/>
      <c r="ID8" s="185"/>
      <c r="IE8" s="185"/>
      <c r="IF8" s="185"/>
      <c r="IG8" s="185"/>
      <c r="IH8" s="185"/>
      <c r="II8" s="185"/>
      <c r="IJ8" s="185"/>
      <c r="IK8" s="185"/>
      <c r="IL8" s="185"/>
      <c r="IM8" s="185"/>
      <c r="IN8" s="185"/>
      <c r="IO8" s="185"/>
      <c r="IP8" s="185"/>
      <c r="IQ8" s="185"/>
      <c r="IR8" s="185"/>
      <c r="IS8" s="191"/>
    </row>
    <row r="9" spans="1:253" ht="19.5" customHeight="1">
      <c r="A9" s="720"/>
      <c r="B9" s="722"/>
      <c r="C9" s="711"/>
      <c r="D9" s="711"/>
      <c r="E9" s="711"/>
      <c r="F9" s="711"/>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5"/>
      <c r="GE9" s="185"/>
      <c r="GF9" s="185"/>
      <c r="GG9" s="185"/>
      <c r="GH9" s="185"/>
      <c r="GI9" s="185"/>
      <c r="GJ9" s="185"/>
      <c r="GK9" s="185"/>
      <c r="GL9" s="185"/>
      <c r="GM9" s="185"/>
      <c r="GN9" s="185"/>
      <c r="GO9" s="185"/>
      <c r="GP9" s="185"/>
      <c r="GQ9" s="185"/>
      <c r="GR9" s="185"/>
      <c r="GS9" s="185"/>
      <c r="GT9" s="185"/>
      <c r="GU9" s="185"/>
      <c r="GV9" s="185"/>
      <c r="GW9" s="185"/>
      <c r="GX9" s="185"/>
      <c r="GY9" s="185"/>
      <c r="GZ9" s="185"/>
      <c r="HA9" s="185"/>
      <c r="HB9" s="185"/>
      <c r="HC9" s="185"/>
      <c r="HD9" s="185"/>
      <c r="HE9" s="185"/>
      <c r="HF9" s="185"/>
      <c r="HG9" s="185"/>
      <c r="HH9" s="185"/>
      <c r="HI9" s="185"/>
      <c r="HJ9" s="185"/>
      <c r="HK9" s="185"/>
      <c r="HL9" s="185"/>
      <c r="HM9" s="185"/>
      <c r="HN9" s="185"/>
      <c r="HO9" s="185"/>
      <c r="HP9" s="185"/>
      <c r="HQ9" s="185"/>
      <c r="HR9" s="185"/>
      <c r="HS9" s="185"/>
      <c r="HT9" s="185"/>
      <c r="HU9" s="185"/>
      <c r="HV9" s="185"/>
      <c r="HW9" s="185"/>
      <c r="HX9" s="185"/>
      <c r="HY9" s="185"/>
      <c r="HZ9" s="185"/>
      <c r="IA9" s="185"/>
      <c r="IB9" s="185"/>
      <c r="IC9" s="185"/>
      <c r="ID9" s="185"/>
      <c r="IE9" s="185"/>
      <c r="IF9" s="185"/>
      <c r="IG9" s="185"/>
      <c r="IH9" s="185"/>
      <c r="II9" s="185"/>
      <c r="IJ9" s="185"/>
      <c r="IK9" s="185"/>
      <c r="IL9" s="185"/>
      <c r="IM9" s="185"/>
      <c r="IN9" s="185"/>
      <c r="IO9" s="185"/>
      <c r="IP9" s="185"/>
      <c r="IQ9" s="185"/>
      <c r="IR9" s="185"/>
      <c r="IS9" s="191"/>
    </row>
    <row r="10" spans="1:253" ht="19.5" customHeight="1">
      <c r="A10" s="721"/>
      <c r="B10" s="723"/>
      <c r="C10" s="712"/>
      <c r="D10" s="712"/>
      <c r="E10" s="712"/>
      <c r="F10" s="712"/>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c r="GB10" s="185"/>
      <c r="GC10" s="185"/>
      <c r="GD10" s="185"/>
      <c r="GE10" s="185"/>
      <c r="GF10" s="185"/>
      <c r="GG10" s="185"/>
      <c r="GH10" s="185"/>
      <c r="GI10" s="185"/>
      <c r="GJ10" s="185"/>
      <c r="GK10" s="185"/>
      <c r="GL10" s="185"/>
      <c r="GM10" s="185"/>
      <c r="GN10" s="185"/>
      <c r="GO10" s="185"/>
      <c r="GP10" s="185"/>
      <c r="GQ10" s="185"/>
      <c r="GR10" s="185"/>
      <c r="GS10" s="185"/>
      <c r="GT10" s="185"/>
      <c r="GU10" s="185"/>
      <c r="GV10" s="185"/>
      <c r="GW10" s="185"/>
      <c r="GX10" s="185"/>
      <c r="GY10" s="185"/>
      <c r="GZ10" s="185"/>
      <c r="HA10" s="185"/>
      <c r="HB10" s="185"/>
      <c r="HC10" s="185"/>
      <c r="HD10" s="185"/>
      <c r="HE10" s="185"/>
      <c r="HF10" s="185"/>
      <c r="HG10" s="185"/>
      <c r="HH10" s="185"/>
      <c r="HI10" s="185"/>
      <c r="HJ10" s="185"/>
      <c r="HK10" s="185"/>
      <c r="HL10" s="185"/>
      <c r="HM10" s="185"/>
      <c r="HN10" s="185"/>
      <c r="HO10" s="185"/>
      <c r="HP10" s="185"/>
      <c r="HQ10" s="185"/>
      <c r="HR10" s="185"/>
      <c r="HS10" s="185"/>
      <c r="HT10" s="185"/>
      <c r="HU10" s="185"/>
      <c r="HV10" s="185"/>
      <c r="HW10" s="185"/>
      <c r="HX10" s="185"/>
      <c r="HY10" s="185"/>
      <c r="HZ10" s="185"/>
      <c r="IA10" s="185"/>
      <c r="IB10" s="185"/>
      <c r="IC10" s="185"/>
      <c r="ID10" s="185"/>
      <c r="IE10" s="185"/>
      <c r="IF10" s="185"/>
      <c r="IG10" s="185"/>
      <c r="IH10" s="185"/>
      <c r="II10" s="185"/>
      <c r="IJ10" s="185"/>
      <c r="IK10" s="185"/>
      <c r="IL10" s="185"/>
      <c r="IM10" s="185"/>
      <c r="IN10" s="185"/>
      <c r="IO10" s="185"/>
      <c r="IP10" s="185"/>
      <c r="IQ10" s="185"/>
      <c r="IR10" s="185"/>
      <c r="IS10" s="191"/>
    </row>
    <row r="11" spans="1:252" ht="15">
      <c r="A11" s="192" t="s">
        <v>9</v>
      </c>
      <c r="B11" s="193" t="s">
        <v>10</v>
      </c>
      <c r="C11" s="194" t="s">
        <v>271</v>
      </c>
      <c r="D11" s="193">
        <v>2</v>
      </c>
      <c r="E11" s="193">
        <v>3</v>
      </c>
      <c r="F11" s="193">
        <v>4</v>
      </c>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row>
    <row r="12" spans="1:252" s="200" customFormat="1" ht="30" customHeight="1">
      <c r="A12" s="179"/>
      <c r="B12" s="196" t="s">
        <v>164</v>
      </c>
      <c r="C12" s="197">
        <f>SUM(C13:C24)</f>
        <v>191388</v>
      </c>
      <c r="D12" s="197"/>
      <c r="E12" s="197">
        <f>SUM(E13:E24)</f>
        <v>191388</v>
      </c>
      <c r="F12" s="197"/>
      <c r="G12" s="198"/>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row>
    <row r="13" spans="1:252" s="33" customFormat="1" ht="25.5" customHeight="1">
      <c r="A13" s="201">
        <v>1</v>
      </c>
      <c r="B13" s="202" t="s">
        <v>254</v>
      </c>
      <c r="C13" s="203">
        <f>D13+E13+F13</f>
        <v>22254</v>
      </c>
      <c r="D13" s="204"/>
      <c r="E13" s="204">
        <v>22254</v>
      </c>
      <c r="F13" s="204"/>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row>
    <row r="14" spans="1:252" s="33" customFormat="1" ht="25.5" customHeight="1">
      <c r="A14" s="201">
        <v>2</v>
      </c>
      <c r="B14" s="202" t="s">
        <v>255</v>
      </c>
      <c r="C14" s="203">
        <f aca="true" t="shared" si="0" ref="C14:C24">D14+E14+F14</f>
        <v>10858</v>
      </c>
      <c r="D14" s="204"/>
      <c r="E14" s="204">
        <v>10858</v>
      </c>
      <c r="F14" s="204"/>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row>
    <row r="15" spans="1:252" s="33" customFormat="1" ht="25.5" customHeight="1">
      <c r="A15" s="201">
        <v>3</v>
      </c>
      <c r="B15" s="202" t="s">
        <v>256</v>
      </c>
      <c r="C15" s="203">
        <f t="shared" si="0"/>
        <v>16953</v>
      </c>
      <c r="D15" s="204"/>
      <c r="E15" s="204">
        <v>16953</v>
      </c>
      <c r="F15" s="204"/>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row>
    <row r="16" spans="1:252" s="33" customFormat="1" ht="25.5" customHeight="1">
      <c r="A16" s="201">
        <v>4</v>
      </c>
      <c r="B16" s="202" t="s">
        <v>257</v>
      </c>
      <c r="C16" s="203">
        <f t="shared" si="0"/>
        <v>16196</v>
      </c>
      <c r="D16" s="204"/>
      <c r="E16" s="204">
        <v>16196</v>
      </c>
      <c r="F16" s="204"/>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row>
    <row r="17" spans="1:252" s="33" customFormat="1" ht="25.5" customHeight="1">
      <c r="A17" s="201">
        <v>5</v>
      </c>
      <c r="B17" s="202" t="s">
        <v>258</v>
      </c>
      <c r="C17" s="203">
        <f t="shared" si="0"/>
        <v>15299</v>
      </c>
      <c r="D17" s="204"/>
      <c r="E17" s="204">
        <v>15299</v>
      </c>
      <c r="F17" s="204"/>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row>
    <row r="18" spans="1:252" s="33" customFormat="1" ht="25.5" customHeight="1">
      <c r="A18" s="201">
        <v>6</v>
      </c>
      <c r="B18" s="202" t="s">
        <v>259</v>
      </c>
      <c r="C18" s="203">
        <f t="shared" si="0"/>
        <v>13671</v>
      </c>
      <c r="D18" s="204"/>
      <c r="E18" s="204">
        <v>13671</v>
      </c>
      <c r="F18" s="204"/>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row>
    <row r="19" spans="1:252" s="33" customFormat="1" ht="25.5" customHeight="1">
      <c r="A19" s="201">
        <v>7</v>
      </c>
      <c r="B19" s="202" t="s">
        <v>260</v>
      </c>
      <c r="C19" s="203">
        <f t="shared" si="0"/>
        <v>17528</v>
      </c>
      <c r="D19" s="204"/>
      <c r="E19" s="204">
        <v>17528</v>
      </c>
      <c r="F19" s="204"/>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row>
    <row r="20" spans="1:252" s="33" customFormat="1" ht="25.5" customHeight="1">
      <c r="A20" s="201">
        <v>8</v>
      </c>
      <c r="B20" s="202" t="s">
        <v>261</v>
      </c>
      <c r="C20" s="203">
        <f t="shared" si="0"/>
        <v>13520</v>
      </c>
      <c r="D20" s="204"/>
      <c r="E20" s="204">
        <v>13520</v>
      </c>
      <c r="F20" s="204"/>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row>
    <row r="21" spans="1:252" s="33" customFormat="1" ht="25.5" customHeight="1">
      <c r="A21" s="201">
        <v>9</v>
      </c>
      <c r="B21" s="202" t="s">
        <v>262</v>
      </c>
      <c r="C21" s="203">
        <f t="shared" si="0"/>
        <v>17488</v>
      </c>
      <c r="D21" s="204"/>
      <c r="E21" s="204">
        <v>17488</v>
      </c>
      <c r="F21" s="204"/>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row>
    <row r="22" spans="1:252" s="33" customFormat="1" ht="25.5" customHeight="1">
      <c r="A22" s="201">
        <v>10</v>
      </c>
      <c r="B22" s="202" t="s">
        <v>263</v>
      </c>
      <c r="C22" s="203">
        <f t="shared" si="0"/>
        <v>14035</v>
      </c>
      <c r="D22" s="204"/>
      <c r="E22" s="204">
        <v>14035</v>
      </c>
      <c r="F22" s="204"/>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c r="HL22" s="205"/>
      <c r="HM22" s="205"/>
      <c r="HN22" s="205"/>
      <c r="HO22" s="205"/>
      <c r="HP22" s="205"/>
      <c r="HQ22" s="205"/>
      <c r="HR22" s="205"/>
      <c r="HS22" s="205"/>
      <c r="HT22" s="205"/>
      <c r="HU22" s="205"/>
      <c r="HV22" s="205"/>
      <c r="HW22" s="205"/>
      <c r="HX22" s="205"/>
      <c r="HY22" s="205"/>
      <c r="HZ22" s="205"/>
      <c r="IA22" s="205"/>
      <c r="IB22" s="205"/>
      <c r="IC22" s="205"/>
      <c r="ID22" s="205"/>
      <c r="IE22" s="205"/>
      <c r="IF22" s="205"/>
      <c r="IG22" s="205"/>
      <c r="IH22" s="205"/>
      <c r="II22" s="205"/>
      <c r="IJ22" s="205"/>
      <c r="IK22" s="205"/>
      <c r="IL22" s="205"/>
      <c r="IM22" s="205"/>
      <c r="IN22" s="205"/>
      <c r="IO22" s="205"/>
      <c r="IP22" s="205"/>
      <c r="IQ22" s="205"/>
      <c r="IR22" s="205"/>
    </row>
    <row r="23" spans="1:252" s="33" customFormat="1" ht="25.5" customHeight="1">
      <c r="A23" s="201">
        <v>11</v>
      </c>
      <c r="B23" s="202" t="s">
        <v>264</v>
      </c>
      <c r="C23" s="203">
        <f t="shared" si="0"/>
        <v>18646</v>
      </c>
      <c r="D23" s="204"/>
      <c r="E23" s="204">
        <v>18646</v>
      </c>
      <c r="F23" s="204"/>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row>
    <row r="24" spans="1:252" s="33" customFormat="1" ht="25.5" customHeight="1">
      <c r="A24" s="201">
        <v>12</v>
      </c>
      <c r="B24" s="202" t="s">
        <v>265</v>
      </c>
      <c r="C24" s="203">
        <f t="shared" si="0"/>
        <v>14940</v>
      </c>
      <c r="D24" s="204"/>
      <c r="E24" s="204">
        <v>14940</v>
      </c>
      <c r="F24" s="204"/>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c r="EI24" s="205"/>
      <c r="EJ24" s="205"/>
      <c r="EK24" s="205"/>
      <c r="EL24" s="205"/>
      <c r="EM24" s="205"/>
      <c r="EN24" s="205"/>
      <c r="EO24" s="205"/>
      <c r="EP24" s="205"/>
      <c r="EQ24" s="205"/>
      <c r="ER24" s="205"/>
      <c r="ES24" s="205"/>
      <c r="ET24" s="205"/>
      <c r="EU24" s="205"/>
      <c r="EV24" s="205"/>
      <c r="EW24" s="205"/>
      <c r="EX24" s="205"/>
      <c r="EY24" s="205"/>
      <c r="EZ24" s="205"/>
      <c r="FA24" s="205"/>
      <c r="FB24" s="205"/>
      <c r="FC24" s="205"/>
      <c r="FD24" s="205"/>
      <c r="FE24" s="205"/>
      <c r="FF24" s="205"/>
      <c r="FG24" s="205"/>
      <c r="FH24" s="205"/>
      <c r="FI24" s="205"/>
      <c r="FJ24" s="205"/>
      <c r="FK24" s="205"/>
      <c r="FL24" s="205"/>
      <c r="FM24" s="205"/>
      <c r="FN24" s="205"/>
      <c r="FO24" s="205"/>
      <c r="FP24" s="205"/>
      <c r="FQ24" s="205"/>
      <c r="FR24" s="205"/>
      <c r="FS24" s="205"/>
      <c r="FT24" s="205"/>
      <c r="FU24" s="205"/>
      <c r="FV24" s="205"/>
      <c r="FW24" s="205"/>
      <c r="FX24" s="205"/>
      <c r="FY24" s="205"/>
      <c r="FZ24" s="205"/>
      <c r="GA24" s="205"/>
      <c r="GB24" s="205"/>
      <c r="GC24" s="205"/>
      <c r="GD24" s="205"/>
      <c r="GE24" s="205"/>
      <c r="GF24" s="205"/>
      <c r="GG24" s="205"/>
      <c r="GH24" s="205"/>
      <c r="GI24" s="205"/>
      <c r="GJ24" s="205"/>
      <c r="GK24" s="205"/>
      <c r="GL24" s="205"/>
      <c r="GM24" s="205"/>
      <c r="GN24" s="205"/>
      <c r="GO24" s="205"/>
      <c r="GP24" s="205"/>
      <c r="GQ24" s="205"/>
      <c r="GR24" s="205"/>
      <c r="GS24" s="205"/>
      <c r="GT24" s="205"/>
      <c r="GU24" s="205"/>
      <c r="GV24" s="205"/>
      <c r="GW24" s="205"/>
      <c r="GX24" s="205"/>
      <c r="GY24" s="205"/>
      <c r="GZ24" s="205"/>
      <c r="HA24" s="205"/>
      <c r="HB24" s="205"/>
      <c r="HC24" s="205"/>
      <c r="HD24" s="205"/>
      <c r="HE24" s="205"/>
      <c r="HF24" s="205"/>
      <c r="HG24" s="205"/>
      <c r="HH24" s="205"/>
      <c r="HI24" s="205"/>
      <c r="HJ24" s="205"/>
      <c r="HK24" s="205"/>
      <c r="HL24" s="205"/>
      <c r="HM24" s="205"/>
      <c r="HN24" s="205"/>
      <c r="HO24" s="205"/>
      <c r="HP24" s="205"/>
      <c r="HQ24" s="205"/>
      <c r="HR24" s="205"/>
      <c r="HS24" s="205"/>
      <c r="HT24" s="205"/>
      <c r="HU24" s="205"/>
      <c r="HV24" s="205"/>
      <c r="HW24" s="205"/>
      <c r="HX24" s="205"/>
      <c r="HY24" s="205"/>
      <c r="HZ24" s="205"/>
      <c r="IA24" s="205"/>
      <c r="IB24" s="205"/>
      <c r="IC24" s="205"/>
      <c r="ID24" s="205"/>
      <c r="IE24" s="205"/>
      <c r="IF24" s="205"/>
      <c r="IG24" s="205"/>
      <c r="IH24" s="205"/>
      <c r="II24" s="205"/>
      <c r="IJ24" s="205"/>
      <c r="IK24" s="205"/>
      <c r="IL24" s="205"/>
      <c r="IM24" s="205"/>
      <c r="IN24" s="205"/>
      <c r="IO24" s="205"/>
      <c r="IP24" s="205"/>
      <c r="IQ24" s="205"/>
      <c r="IR24" s="205"/>
    </row>
    <row r="25" spans="1:6" s="33" customFormat="1" ht="15">
      <c r="A25" s="206"/>
      <c r="B25" s="207"/>
      <c r="C25" s="208"/>
      <c r="D25" s="208"/>
      <c r="E25" s="208"/>
      <c r="F25" s="208"/>
    </row>
  </sheetData>
  <sheetProtection/>
  <mergeCells count="11">
    <mergeCell ref="D6:D10"/>
    <mergeCell ref="E6:E10"/>
    <mergeCell ref="F6:F10"/>
    <mergeCell ref="E1:F1"/>
    <mergeCell ref="A2:F2"/>
    <mergeCell ref="A3:F3"/>
    <mergeCell ref="A4:F4"/>
    <mergeCell ref="D5:F5"/>
    <mergeCell ref="A6:A10"/>
    <mergeCell ref="B6:B10"/>
    <mergeCell ref="C6:C10"/>
  </mergeCells>
  <printOptions/>
  <pageMargins left="0.45" right="0.45" top="0.5" bottom="0.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13"/>
  <sheetViews>
    <sheetView zoomScalePageLayoutView="0" workbookViewId="0" topLeftCell="A1">
      <selection activeCell="K9" sqref="K9"/>
    </sheetView>
  </sheetViews>
  <sheetFormatPr defaultColWidth="9.140625" defaultRowHeight="15"/>
  <cols>
    <col min="1" max="1" width="4.421875" style="276" customWidth="1"/>
    <col min="2" max="2" width="26.57421875" style="276" customWidth="1"/>
    <col min="3" max="3" width="10.140625" style="276" bestFit="1" customWidth="1"/>
    <col min="4" max="4" width="9.57421875" style="276" customWidth="1"/>
    <col min="5" max="6" width="10.140625" style="276" bestFit="1" customWidth="1"/>
    <col min="7" max="7" width="9.8515625" style="276" customWidth="1"/>
    <col min="8" max="8" width="8.8515625" style="276" customWidth="1"/>
    <col min="9" max="12" width="9.8515625" style="276" customWidth="1"/>
    <col min="13" max="19" width="0" style="276" hidden="1" customWidth="1"/>
    <col min="20" max="16384" width="9.140625" style="276" customWidth="1"/>
  </cols>
  <sheetData>
    <row r="1" spans="1:12" ht="16.5">
      <c r="A1" s="275"/>
      <c r="J1" s="727" t="s">
        <v>509</v>
      </c>
      <c r="K1" s="727"/>
      <c r="L1" s="727"/>
    </row>
    <row r="2" spans="1:19" s="278" customFormat="1" ht="35.25" customHeight="1">
      <c r="A2" s="732" t="s">
        <v>630</v>
      </c>
      <c r="B2" s="733"/>
      <c r="C2" s="733"/>
      <c r="D2" s="733"/>
      <c r="E2" s="733"/>
      <c r="F2" s="733"/>
      <c r="G2" s="733"/>
      <c r="H2" s="733"/>
      <c r="I2" s="733"/>
      <c r="J2" s="733"/>
      <c r="K2" s="733"/>
      <c r="L2" s="733"/>
      <c r="M2" s="277"/>
      <c r="N2" s="277"/>
      <c r="O2" s="277"/>
      <c r="P2" s="277"/>
      <c r="Q2" s="277"/>
      <c r="R2" s="277"/>
      <c r="S2" s="277"/>
    </row>
    <row r="3" spans="1:19" ht="16.5">
      <c r="A3" s="649" t="str">
        <f>'43'!A4:F4</f>
        <v>(Kèm theo Công văn số 3921/STC-QLNS ngày 21/12/2020 của  Sở Tài chính)</v>
      </c>
      <c r="B3" s="650"/>
      <c r="C3" s="650"/>
      <c r="D3" s="650"/>
      <c r="E3" s="650"/>
      <c r="F3" s="650"/>
      <c r="G3" s="650"/>
      <c r="H3" s="650"/>
      <c r="I3" s="650"/>
      <c r="J3" s="650"/>
      <c r="K3" s="650"/>
      <c r="L3" s="650"/>
      <c r="M3" s="279"/>
      <c r="N3" s="279"/>
      <c r="O3" s="279"/>
      <c r="P3" s="279"/>
      <c r="Q3" s="279"/>
      <c r="R3" s="279"/>
      <c r="S3" s="279"/>
    </row>
    <row r="4" ht="17.25" customHeight="1">
      <c r="K4" s="280" t="s">
        <v>44</v>
      </c>
    </row>
    <row r="5" spans="1:19" ht="16.5">
      <c r="A5" s="730" t="s">
        <v>1</v>
      </c>
      <c r="B5" s="730" t="s">
        <v>159</v>
      </c>
      <c r="C5" s="730" t="s">
        <v>160</v>
      </c>
      <c r="D5" s="730" t="s">
        <v>161</v>
      </c>
      <c r="E5" s="730"/>
      <c r="F5" s="730" t="s">
        <v>435</v>
      </c>
      <c r="G5" s="730"/>
      <c r="H5" s="730"/>
      <c r="I5" s="730"/>
      <c r="J5" s="730"/>
      <c r="K5" s="730"/>
      <c r="L5" s="730"/>
      <c r="M5" s="728" t="s">
        <v>436</v>
      </c>
      <c r="N5" s="728"/>
      <c r="O5" s="728"/>
      <c r="P5" s="728"/>
      <c r="Q5" s="728"/>
      <c r="R5" s="728"/>
      <c r="S5" s="728"/>
    </row>
    <row r="6" spans="1:19" ht="16.5">
      <c r="A6" s="730"/>
      <c r="B6" s="730"/>
      <c r="C6" s="730"/>
      <c r="D6" s="729" t="s">
        <v>437</v>
      </c>
      <c r="E6" s="729" t="s">
        <v>438</v>
      </c>
      <c r="F6" s="730" t="s">
        <v>160</v>
      </c>
      <c r="G6" s="729" t="s">
        <v>437</v>
      </c>
      <c r="H6" s="729"/>
      <c r="I6" s="729"/>
      <c r="J6" s="729" t="s">
        <v>438</v>
      </c>
      <c r="K6" s="729"/>
      <c r="L6" s="729"/>
      <c r="M6" s="728" t="s">
        <v>160</v>
      </c>
      <c r="N6" s="731" t="s">
        <v>437</v>
      </c>
      <c r="O6" s="731"/>
      <c r="P6" s="731"/>
      <c r="Q6" s="731" t="s">
        <v>438</v>
      </c>
      <c r="R6" s="731"/>
      <c r="S6" s="731"/>
    </row>
    <row r="7" spans="1:19" ht="49.5">
      <c r="A7" s="730"/>
      <c r="B7" s="730"/>
      <c r="C7" s="730"/>
      <c r="D7" s="729"/>
      <c r="E7" s="729"/>
      <c r="F7" s="730"/>
      <c r="G7" s="281" t="s">
        <v>160</v>
      </c>
      <c r="H7" s="281" t="s">
        <v>439</v>
      </c>
      <c r="I7" s="281" t="s">
        <v>440</v>
      </c>
      <c r="J7" s="281" t="s">
        <v>160</v>
      </c>
      <c r="K7" s="281" t="s">
        <v>439</v>
      </c>
      <c r="L7" s="281" t="s">
        <v>440</v>
      </c>
      <c r="M7" s="728"/>
      <c r="N7" s="282" t="s">
        <v>160</v>
      </c>
      <c r="O7" s="282" t="s">
        <v>439</v>
      </c>
      <c r="P7" s="282" t="s">
        <v>440</v>
      </c>
      <c r="Q7" s="282" t="s">
        <v>160</v>
      </c>
      <c r="R7" s="282" t="s">
        <v>439</v>
      </c>
      <c r="S7" s="282" t="s">
        <v>440</v>
      </c>
    </row>
    <row r="8" spans="1:19" s="284" customFormat="1" ht="31.5">
      <c r="A8" s="283" t="s">
        <v>9</v>
      </c>
      <c r="B8" s="283" t="s">
        <v>10</v>
      </c>
      <c r="C8" s="283" t="s">
        <v>441</v>
      </c>
      <c r="D8" s="283" t="s">
        <v>442</v>
      </c>
      <c r="E8" s="283" t="s">
        <v>443</v>
      </c>
      <c r="F8" s="283" t="s">
        <v>444</v>
      </c>
      <c r="G8" s="283" t="s">
        <v>445</v>
      </c>
      <c r="H8" s="283">
        <v>6</v>
      </c>
      <c r="I8" s="283">
        <v>7</v>
      </c>
      <c r="J8" s="283" t="s">
        <v>446</v>
      </c>
      <c r="K8" s="283">
        <v>9</v>
      </c>
      <c r="L8" s="283">
        <v>10</v>
      </c>
      <c r="M8" s="283" t="s">
        <v>447</v>
      </c>
      <c r="N8" s="283" t="s">
        <v>448</v>
      </c>
      <c r="O8" s="283">
        <v>13</v>
      </c>
      <c r="P8" s="283">
        <v>14</v>
      </c>
      <c r="Q8" s="283" t="s">
        <v>449</v>
      </c>
      <c r="R8" s="283">
        <v>16</v>
      </c>
      <c r="S8" s="283">
        <v>17</v>
      </c>
    </row>
    <row r="9" spans="1:19" s="302" customFormat="1" ht="39" customHeight="1">
      <c r="A9" s="299"/>
      <c r="B9" s="724" t="s">
        <v>631</v>
      </c>
      <c r="C9" s="725"/>
      <c r="D9" s="726"/>
      <c r="E9" s="300"/>
      <c r="F9" s="300"/>
      <c r="G9" s="300"/>
      <c r="H9" s="300"/>
      <c r="I9" s="300"/>
      <c r="J9" s="300"/>
      <c r="K9" s="300"/>
      <c r="L9" s="300"/>
      <c r="M9" s="301"/>
      <c r="N9" s="301"/>
      <c r="O9" s="301"/>
      <c r="P9" s="301"/>
      <c r="Q9" s="301"/>
      <c r="R9" s="301"/>
      <c r="S9" s="301"/>
    </row>
    <row r="10" spans="1:19" s="290" customFormat="1" ht="39" customHeight="1">
      <c r="A10" s="291"/>
      <c r="B10" s="292"/>
      <c r="C10" s="293"/>
      <c r="D10" s="293"/>
      <c r="E10" s="293"/>
      <c r="F10" s="293"/>
      <c r="G10" s="293"/>
      <c r="H10" s="293"/>
      <c r="I10" s="293"/>
      <c r="J10" s="293"/>
      <c r="K10" s="293"/>
      <c r="L10" s="293"/>
      <c r="M10" s="291"/>
      <c r="N10" s="291"/>
      <c r="O10" s="291"/>
      <c r="P10" s="291"/>
      <c r="Q10" s="291"/>
      <c r="R10" s="291"/>
      <c r="S10" s="291"/>
    </row>
    <row r="11" spans="1:19" s="298" customFormat="1" ht="39" customHeight="1">
      <c r="A11" s="294"/>
      <c r="B11" s="295"/>
      <c r="C11" s="296"/>
      <c r="D11" s="296"/>
      <c r="E11" s="296"/>
      <c r="F11" s="296"/>
      <c r="G11" s="296"/>
      <c r="H11" s="296"/>
      <c r="I11" s="296"/>
      <c r="J11" s="296"/>
      <c r="K11" s="297"/>
      <c r="L11" s="296"/>
      <c r="M11" s="294"/>
      <c r="N11" s="294"/>
      <c r="O11" s="294"/>
      <c r="P11" s="294"/>
      <c r="Q11" s="294"/>
      <c r="R11" s="294"/>
      <c r="S11" s="294"/>
    </row>
    <row r="12" spans="1:19" s="290" customFormat="1" ht="39" customHeight="1">
      <c r="A12" s="287"/>
      <c r="B12" s="288"/>
      <c r="C12" s="289"/>
      <c r="D12" s="289"/>
      <c r="E12" s="289"/>
      <c r="F12" s="289"/>
      <c r="G12" s="289"/>
      <c r="H12" s="289"/>
      <c r="I12" s="289"/>
      <c r="J12" s="289"/>
      <c r="K12" s="289"/>
      <c r="L12" s="289"/>
      <c r="M12" s="287"/>
      <c r="N12" s="287"/>
      <c r="O12" s="287"/>
      <c r="P12" s="287"/>
      <c r="Q12" s="287"/>
      <c r="R12" s="287"/>
      <c r="S12" s="287"/>
    </row>
    <row r="13" spans="1:19" ht="16.5">
      <c r="A13" s="285"/>
      <c r="B13" s="286"/>
      <c r="C13" s="285"/>
      <c r="D13" s="285"/>
      <c r="E13" s="285"/>
      <c r="F13" s="285"/>
      <c r="G13" s="285"/>
      <c r="H13" s="285"/>
      <c r="I13" s="285"/>
      <c r="J13" s="285"/>
      <c r="K13" s="285"/>
      <c r="L13" s="285"/>
      <c r="M13" s="285"/>
      <c r="N13" s="285"/>
      <c r="O13" s="285"/>
      <c r="P13" s="285"/>
      <c r="Q13" s="285"/>
      <c r="R13" s="285"/>
      <c r="S13" s="285"/>
    </row>
  </sheetData>
  <sheetProtection/>
  <mergeCells count="18">
    <mergeCell ref="Q6:S6"/>
    <mergeCell ref="A2:L2"/>
    <mergeCell ref="A3:L3"/>
    <mergeCell ref="A5:A7"/>
    <mergeCell ref="B5:B7"/>
    <mergeCell ref="C5:C7"/>
    <mergeCell ref="D5:E5"/>
    <mergeCell ref="F5:L5"/>
    <mergeCell ref="B9:D9"/>
    <mergeCell ref="J1:L1"/>
    <mergeCell ref="M5:S5"/>
    <mergeCell ref="D6:D7"/>
    <mergeCell ref="E6:E7"/>
    <mergeCell ref="F6:F7"/>
    <mergeCell ref="G6:I6"/>
    <mergeCell ref="J6:L6"/>
    <mergeCell ref="M6:M7"/>
    <mergeCell ref="N6:P6"/>
  </mergeCells>
  <printOptions/>
  <pageMargins left="0.51" right="0.3" top="0.52" bottom="0.52" header="0.5" footer="0.5"/>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tabColor theme="0"/>
  </sheetPr>
  <dimension ref="A1:Z154"/>
  <sheetViews>
    <sheetView showZeros="0" zoomScalePageLayoutView="0" workbookViewId="0" topLeftCell="A1">
      <selection activeCell="F17" sqref="F17"/>
    </sheetView>
  </sheetViews>
  <sheetFormatPr defaultColWidth="9.140625" defaultRowHeight="15"/>
  <cols>
    <col min="1" max="1" width="4.00390625" style="216" customWidth="1"/>
    <col min="2" max="2" width="29.7109375" style="217" customWidth="1"/>
    <col min="3" max="3" width="9.140625" style="216" customWidth="1"/>
    <col min="4" max="4" width="9.140625" style="218" customWidth="1"/>
    <col min="5" max="5" width="10.28125" style="216" customWidth="1"/>
    <col min="6" max="6" width="9.8515625" style="217" customWidth="1"/>
    <col min="7" max="7" width="6.7109375" style="217" customWidth="1"/>
    <col min="8" max="8" width="10.00390625" style="217" customWidth="1"/>
    <col min="9" max="9" width="10.28125" style="217" customWidth="1"/>
    <col min="10" max="10" width="8.00390625" style="217" customWidth="1"/>
    <col min="11" max="11" width="9.57421875" style="217" customWidth="1"/>
    <col min="12" max="12" width="6.7109375" style="217" customWidth="1"/>
    <col min="13" max="13" width="8.7109375" style="217" customWidth="1"/>
    <col min="14" max="14" width="10.140625" style="217" customWidth="1"/>
    <col min="15" max="15" width="8.421875" style="217" customWidth="1"/>
    <col min="16" max="16" width="9.28125" style="217" customWidth="1"/>
    <col min="17" max="17" width="6.00390625" style="217" customWidth="1"/>
    <col min="18" max="19" width="9.00390625" style="217" customWidth="1"/>
    <col min="20" max="20" width="9.421875" style="217" customWidth="1"/>
    <col min="21" max="21" width="7.57421875" style="217" customWidth="1"/>
    <col min="22" max="22" width="8.421875" style="217" customWidth="1"/>
    <col min="23" max="23" width="8.8515625" style="217" customWidth="1"/>
    <col min="24" max="24" width="9.140625" style="217" customWidth="1"/>
    <col min="25" max="25" width="10.57421875" style="217" hidden="1" customWidth="1"/>
    <col min="26" max="26" width="13.7109375" style="217" hidden="1" customWidth="1"/>
    <col min="27" max="16384" width="9.140625" style="217" customWidth="1"/>
  </cols>
  <sheetData>
    <row r="1" spans="18:23" ht="18.75">
      <c r="R1" s="745" t="s">
        <v>510</v>
      </c>
      <c r="S1" s="745"/>
      <c r="T1" s="745"/>
      <c r="U1" s="745"/>
      <c r="V1" s="745"/>
      <c r="W1" s="745"/>
    </row>
    <row r="2" spans="1:23" ht="26.25" customHeight="1">
      <c r="A2" s="745" t="s">
        <v>632</v>
      </c>
      <c r="B2" s="745"/>
      <c r="C2" s="745"/>
      <c r="D2" s="745"/>
      <c r="E2" s="745"/>
      <c r="F2" s="745"/>
      <c r="G2" s="745"/>
      <c r="H2" s="745"/>
      <c r="I2" s="745"/>
      <c r="J2" s="745"/>
      <c r="K2" s="745"/>
      <c r="L2" s="745"/>
      <c r="M2" s="745"/>
      <c r="N2" s="745"/>
      <c r="O2" s="745"/>
      <c r="P2" s="745"/>
      <c r="Q2" s="745"/>
      <c r="R2" s="745"/>
      <c r="S2" s="745"/>
      <c r="T2" s="745"/>
      <c r="U2" s="745"/>
      <c r="V2" s="745"/>
      <c r="W2" s="745"/>
    </row>
    <row r="3" spans="1:23" ht="26.25" customHeight="1">
      <c r="A3" s="658" t="str">
        <f>'44'!A3:L3</f>
        <v>(Kèm theo Công văn số 3921/STC-QLNS ngày 21/12/2020 của  Sở Tài chính)</v>
      </c>
      <c r="B3" s="659"/>
      <c r="C3" s="659"/>
      <c r="D3" s="659"/>
      <c r="E3" s="659"/>
      <c r="F3" s="659"/>
      <c r="G3" s="659"/>
      <c r="H3" s="659"/>
      <c r="I3" s="659"/>
      <c r="J3" s="659"/>
      <c r="K3" s="659"/>
      <c r="L3" s="659"/>
      <c r="M3" s="659"/>
      <c r="N3" s="659"/>
      <c r="O3" s="659"/>
      <c r="P3" s="659"/>
      <c r="Q3" s="659"/>
      <c r="R3" s="659"/>
      <c r="S3" s="659"/>
      <c r="T3" s="659"/>
      <c r="U3" s="659"/>
      <c r="V3" s="659"/>
      <c r="W3" s="659"/>
    </row>
    <row r="4" spans="18:23" ht="18.75">
      <c r="R4" s="746" t="s">
        <v>44</v>
      </c>
      <c r="S4" s="746"/>
      <c r="T4" s="746"/>
      <c r="U4" s="746"/>
      <c r="V4" s="746"/>
      <c r="W4" s="746"/>
    </row>
    <row r="5" spans="1:23" s="221" customFormat="1" ht="18.75" customHeight="1">
      <c r="A5" s="734" t="s">
        <v>1</v>
      </c>
      <c r="B5" s="734" t="s">
        <v>286</v>
      </c>
      <c r="C5" s="734" t="s">
        <v>287</v>
      </c>
      <c r="D5" s="744" t="s">
        <v>288</v>
      </c>
      <c r="E5" s="735" t="s">
        <v>289</v>
      </c>
      <c r="F5" s="736"/>
      <c r="G5" s="736"/>
      <c r="H5" s="736"/>
      <c r="I5" s="736"/>
      <c r="J5" s="737"/>
      <c r="K5" s="738" t="s">
        <v>633</v>
      </c>
      <c r="L5" s="739"/>
      <c r="M5" s="739"/>
      <c r="N5" s="739"/>
      <c r="O5" s="740"/>
      <c r="P5" s="734" t="s">
        <v>634</v>
      </c>
      <c r="Q5" s="734"/>
      <c r="R5" s="734"/>
      <c r="S5" s="734"/>
      <c r="T5" s="734" t="s">
        <v>635</v>
      </c>
      <c r="U5" s="734"/>
      <c r="V5" s="734"/>
      <c r="W5" s="734"/>
    </row>
    <row r="6" spans="1:23" s="221" customFormat="1" ht="18.75" customHeight="1">
      <c r="A6" s="734"/>
      <c r="B6" s="734"/>
      <c r="C6" s="734"/>
      <c r="D6" s="744"/>
      <c r="E6" s="734" t="s">
        <v>290</v>
      </c>
      <c r="F6" s="735" t="s">
        <v>291</v>
      </c>
      <c r="G6" s="736"/>
      <c r="H6" s="736"/>
      <c r="I6" s="736"/>
      <c r="J6" s="737"/>
      <c r="K6" s="741"/>
      <c r="L6" s="742"/>
      <c r="M6" s="742"/>
      <c r="N6" s="742"/>
      <c r="O6" s="743"/>
      <c r="P6" s="734"/>
      <c r="Q6" s="734"/>
      <c r="R6" s="734"/>
      <c r="S6" s="734"/>
      <c r="T6" s="734"/>
      <c r="U6" s="734"/>
      <c r="V6" s="734"/>
      <c r="W6" s="734"/>
    </row>
    <row r="7" spans="1:23" s="221" customFormat="1" ht="18.75" customHeight="1">
      <c r="A7" s="734"/>
      <c r="B7" s="734"/>
      <c r="C7" s="734"/>
      <c r="D7" s="744"/>
      <c r="E7" s="734"/>
      <c r="F7" s="734" t="s">
        <v>160</v>
      </c>
      <c r="G7" s="735" t="s">
        <v>292</v>
      </c>
      <c r="H7" s="736"/>
      <c r="I7" s="736"/>
      <c r="J7" s="737"/>
      <c r="K7" s="734" t="s">
        <v>160</v>
      </c>
      <c r="L7" s="735" t="s">
        <v>292</v>
      </c>
      <c r="M7" s="736"/>
      <c r="N7" s="736"/>
      <c r="O7" s="737"/>
      <c r="P7" s="734" t="s">
        <v>160</v>
      </c>
      <c r="Q7" s="734" t="s">
        <v>292</v>
      </c>
      <c r="R7" s="734"/>
      <c r="S7" s="734"/>
      <c r="T7" s="734" t="s">
        <v>160</v>
      </c>
      <c r="U7" s="734" t="s">
        <v>292</v>
      </c>
      <c r="V7" s="734"/>
      <c r="W7" s="734"/>
    </row>
    <row r="8" spans="1:23" s="221" customFormat="1" ht="25.5">
      <c r="A8" s="734"/>
      <c r="B8" s="734"/>
      <c r="C8" s="734"/>
      <c r="D8" s="744"/>
      <c r="E8" s="734"/>
      <c r="F8" s="734"/>
      <c r="G8" s="219" t="s">
        <v>293</v>
      </c>
      <c r="H8" s="219" t="s">
        <v>102</v>
      </c>
      <c r="I8" s="219" t="s">
        <v>6</v>
      </c>
      <c r="J8" s="219" t="s">
        <v>294</v>
      </c>
      <c r="K8" s="734"/>
      <c r="L8" s="219" t="s">
        <v>293</v>
      </c>
      <c r="M8" s="219" t="s">
        <v>102</v>
      </c>
      <c r="N8" s="219" t="s">
        <v>6</v>
      </c>
      <c r="O8" s="219" t="s">
        <v>294</v>
      </c>
      <c r="P8" s="734"/>
      <c r="Q8" s="219" t="s">
        <v>293</v>
      </c>
      <c r="R8" s="219" t="s">
        <v>102</v>
      </c>
      <c r="S8" s="219" t="s">
        <v>6</v>
      </c>
      <c r="T8" s="734"/>
      <c r="U8" s="219" t="s">
        <v>293</v>
      </c>
      <c r="V8" s="219" t="s">
        <v>102</v>
      </c>
      <c r="W8" s="219" t="s">
        <v>6</v>
      </c>
    </row>
    <row r="9" spans="1:23" s="221" customFormat="1" ht="12.75" hidden="1">
      <c r="A9" s="219" t="s">
        <v>9</v>
      </c>
      <c r="B9" s="219" t="s">
        <v>10</v>
      </c>
      <c r="C9" s="219">
        <v>1</v>
      </c>
      <c r="D9" s="220">
        <v>3</v>
      </c>
      <c r="E9" s="219">
        <v>4</v>
      </c>
      <c r="F9" s="219">
        <v>5</v>
      </c>
      <c r="G9" s="219">
        <v>6</v>
      </c>
      <c r="H9" s="219">
        <v>7</v>
      </c>
      <c r="I9" s="219">
        <v>8</v>
      </c>
      <c r="J9" s="219"/>
      <c r="K9" s="219">
        <v>9</v>
      </c>
      <c r="L9" s="219">
        <v>10</v>
      </c>
      <c r="M9" s="219">
        <v>11</v>
      </c>
      <c r="N9" s="219">
        <v>12</v>
      </c>
      <c r="O9" s="219"/>
      <c r="P9" s="219">
        <v>13</v>
      </c>
      <c r="Q9" s="219">
        <v>14</v>
      </c>
      <c r="R9" s="219">
        <v>15</v>
      </c>
      <c r="S9" s="219">
        <v>16</v>
      </c>
      <c r="T9" s="219">
        <v>17</v>
      </c>
      <c r="U9" s="219">
        <v>18</v>
      </c>
      <c r="V9" s="219">
        <v>19</v>
      </c>
      <c r="W9" s="219">
        <v>20</v>
      </c>
    </row>
    <row r="10" spans="1:23" s="221" customFormat="1" ht="12.75">
      <c r="A10" s="222"/>
      <c r="B10" s="222"/>
      <c r="C10" s="222"/>
      <c r="D10" s="223"/>
      <c r="E10" s="222"/>
      <c r="F10" s="224"/>
      <c r="G10" s="222"/>
      <c r="H10" s="222"/>
      <c r="I10" s="222"/>
      <c r="J10" s="222"/>
      <c r="K10" s="224"/>
      <c r="L10" s="222"/>
      <c r="M10" s="222"/>
      <c r="N10" s="222"/>
      <c r="O10" s="222"/>
      <c r="P10" s="224"/>
      <c r="Q10" s="222"/>
      <c r="R10" s="222"/>
      <c r="S10" s="222"/>
      <c r="T10" s="224"/>
      <c r="U10" s="222"/>
      <c r="V10" s="225"/>
      <c r="W10" s="222"/>
    </row>
    <row r="11" spans="1:26" s="221" customFormat="1" ht="12.75">
      <c r="A11" s="226"/>
      <c r="B11" s="226" t="s">
        <v>164</v>
      </c>
      <c r="C11" s="226"/>
      <c r="D11" s="227"/>
      <c r="E11" s="226"/>
      <c r="F11" s="561">
        <f>F14+F15</f>
        <v>10238735.418386001</v>
      </c>
      <c r="G11" s="561">
        <f aca="true" t="shared" si="0" ref="G11:S11">G14+G15</f>
        <v>0</v>
      </c>
      <c r="H11" s="561">
        <f t="shared" si="0"/>
        <v>1189950.7310000001</v>
      </c>
      <c r="I11" s="561">
        <f t="shared" si="0"/>
        <v>6081675.859885999</v>
      </c>
      <c r="J11" s="561">
        <f t="shared" si="0"/>
        <v>141647.34250000003</v>
      </c>
      <c r="K11" s="561">
        <f t="shared" si="0"/>
        <v>4407886.577190001</v>
      </c>
      <c r="L11" s="561">
        <f t="shared" si="0"/>
        <v>0</v>
      </c>
      <c r="M11" s="561">
        <f t="shared" si="0"/>
        <v>776749</v>
      </c>
      <c r="N11" s="561">
        <f t="shared" si="0"/>
        <v>3514921.6671900004</v>
      </c>
      <c r="O11" s="561">
        <f t="shared" si="0"/>
        <v>116215.91</v>
      </c>
      <c r="P11" s="561">
        <f t="shared" si="0"/>
        <v>4185635.8608180005</v>
      </c>
      <c r="Q11" s="561">
        <f t="shared" si="0"/>
        <v>0</v>
      </c>
      <c r="R11" s="561">
        <f t="shared" si="0"/>
        <v>778249</v>
      </c>
      <c r="S11" s="561">
        <f t="shared" si="0"/>
        <v>3302363.8608180005</v>
      </c>
      <c r="T11" s="561">
        <f>T14+T15+T13</f>
        <v>762963.6750000002</v>
      </c>
      <c r="U11" s="561">
        <f>U14+U15+U13</f>
        <v>0</v>
      </c>
      <c r="V11" s="561">
        <f>V14+V15+V13</f>
        <v>0</v>
      </c>
      <c r="W11" s="561">
        <f>W14+W15+W13</f>
        <v>762963.6750000002</v>
      </c>
      <c r="Z11" s="228"/>
    </row>
    <row r="12" spans="1:23" s="235" customFormat="1" ht="12.75">
      <c r="A12" s="226"/>
      <c r="B12" s="226"/>
      <c r="C12" s="226"/>
      <c r="D12" s="227"/>
      <c r="E12" s="226"/>
      <c r="F12" s="562"/>
      <c r="G12" s="562"/>
      <c r="H12" s="562"/>
      <c r="I12" s="562"/>
      <c r="J12" s="562"/>
      <c r="K12" s="562"/>
      <c r="L12" s="562"/>
      <c r="M12" s="562"/>
      <c r="N12" s="562"/>
      <c r="O12" s="562"/>
      <c r="P12" s="562"/>
      <c r="Q12" s="562"/>
      <c r="R12" s="562"/>
      <c r="S12" s="562"/>
      <c r="T12" s="562"/>
      <c r="U12" s="562"/>
      <c r="V12" s="562"/>
      <c r="W12" s="562"/>
    </row>
    <row r="13" spans="1:23" s="235" customFormat="1" ht="12.75">
      <c r="A13" s="226" t="s">
        <v>9</v>
      </c>
      <c r="B13" s="232" t="s">
        <v>683</v>
      </c>
      <c r="C13" s="226"/>
      <c r="D13" s="227"/>
      <c r="E13" s="226"/>
      <c r="F13" s="562"/>
      <c r="G13" s="562"/>
      <c r="H13" s="562"/>
      <c r="I13" s="562"/>
      <c r="J13" s="562"/>
      <c r="K13" s="562"/>
      <c r="L13" s="562"/>
      <c r="M13" s="562"/>
      <c r="N13" s="562"/>
      <c r="O13" s="562"/>
      <c r="P13" s="562"/>
      <c r="Q13" s="562"/>
      <c r="R13" s="562"/>
      <c r="S13" s="562"/>
      <c r="T13" s="561">
        <v>23600</v>
      </c>
      <c r="U13" s="562"/>
      <c r="V13" s="562"/>
      <c r="W13" s="561">
        <v>23600</v>
      </c>
    </row>
    <row r="14" spans="1:26" s="240" customFormat="1" ht="12.75">
      <c r="A14" s="226" t="s">
        <v>10</v>
      </c>
      <c r="B14" s="232" t="s">
        <v>295</v>
      </c>
      <c r="C14" s="231">
        <v>0</v>
      </c>
      <c r="D14" s="234">
        <v>0</v>
      </c>
      <c r="E14" s="233">
        <v>0</v>
      </c>
      <c r="F14" s="561"/>
      <c r="G14" s="561">
        <v>0</v>
      </c>
      <c r="H14" s="561">
        <v>0</v>
      </c>
      <c r="I14" s="561"/>
      <c r="J14" s="561">
        <v>0</v>
      </c>
      <c r="K14" s="561">
        <v>0</v>
      </c>
      <c r="L14" s="561"/>
      <c r="M14" s="561"/>
      <c r="N14" s="561"/>
      <c r="O14" s="561"/>
      <c r="P14" s="561">
        <v>0</v>
      </c>
      <c r="Q14" s="561">
        <v>0</v>
      </c>
      <c r="R14" s="561">
        <v>0</v>
      </c>
      <c r="S14" s="561">
        <v>0</v>
      </c>
      <c r="T14" s="561">
        <v>20000</v>
      </c>
      <c r="U14" s="561">
        <v>0</v>
      </c>
      <c r="V14" s="561">
        <v>0</v>
      </c>
      <c r="W14" s="561">
        <v>20000</v>
      </c>
      <c r="Y14" s="241">
        <v>186011.883819</v>
      </c>
      <c r="Z14" s="241">
        <v>0</v>
      </c>
    </row>
    <row r="15" spans="1:25" s="235" customFormat="1" ht="12.75">
      <c r="A15" s="226" t="s">
        <v>38</v>
      </c>
      <c r="B15" s="232" t="s">
        <v>296</v>
      </c>
      <c r="C15" s="231">
        <v>0</v>
      </c>
      <c r="D15" s="234">
        <v>0</v>
      </c>
      <c r="E15" s="233">
        <v>0</v>
      </c>
      <c r="F15" s="561">
        <f>F16+F21+F44+F59+F66+F78+F102+F111+F119+F124+F129+F138</f>
        <v>10238735.418386001</v>
      </c>
      <c r="G15" s="561">
        <f aca="true" t="shared" si="1" ref="G15:W15">G16+G21+G44+G59+G66+G78+G102+G111+G119+G124+G129+G138</f>
        <v>0</v>
      </c>
      <c r="H15" s="561">
        <f t="shared" si="1"/>
        <v>1189950.7310000001</v>
      </c>
      <c r="I15" s="561">
        <f t="shared" si="1"/>
        <v>6081675.859885999</v>
      </c>
      <c r="J15" s="561">
        <f t="shared" si="1"/>
        <v>141647.34250000003</v>
      </c>
      <c r="K15" s="561">
        <f t="shared" si="1"/>
        <v>4407886.577190001</v>
      </c>
      <c r="L15" s="561">
        <f t="shared" si="1"/>
        <v>0</v>
      </c>
      <c r="M15" s="561">
        <f t="shared" si="1"/>
        <v>776749</v>
      </c>
      <c r="N15" s="561">
        <f t="shared" si="1"/>
        <v>3514921.6671900004</v>
      </c>
      <c r="O15" s="561">
        <f t="shared" si="1"/>
        <v>116215.91</v>
      </c>
      <c r="P15" s="561">
        <f t="shared" si="1"/>
        <v>4185635.8608180005</v>
      </c>
      <c r="Q15" s="561">
        <f t="shared" si="1"/>
        <v>0</v>
      </c>
      <c r="R15" s="561">
        <f t="shared" si="1"/>
        <v>778249</v>
      </c>
      <c r="S15" s="561">
        <f t="shared" si="1"/>
        <v>3302363.8608180005</v>
      </c>
      <c r="T15" s="561">
        <f t="shared" si="1"/>
        <v>719363.6750000002</v>
      </c>
      <c r="U15" s="561">
        <f t="shared" si="1"/>
        <v>0</v>
      </c>
      <c r="V15" s="561">
        <f t="shared" si="1"/>
        <v>0</v>
      </c>
      <c r="W15" s="561">
        <f t="shared" si="1"/>
        <v>719363.6750000002</v>
      </c>
      <c r="Y15" s="241"/>
    </row>
    <row r="16" spans="1:23" s="221" customFormat="1" ht="12.75">
      <c r="A16" s="236" t="s">
        <v>17</v>
      </c>
      <c r="B16" s="237" t="s">
        <v>684</v>
      </c>
      <c r="C16" s="236">
        <v>0</v>
      </c>
      <c r="D16" s="239">
        <v>0</v>
      </c>
      <c r="E16" s="238">
        <v>0</v>
      </c>
      <c r="F16" s="563">
        <f>F17+F20</f>
        <v>88409.155</v>
      </c>
      <c r="G16" s="563">
        <f aca="true" t="shared" si="2" ref="G16:W16">G17+G20</f>
        <v>0</v>
      </c>
      <c r="H16" s="563">
        <f t="shared" si="2"/>
        <v>0</v>
      </c>
      <c r="I16" s="563">
        <f t="shared" si="2"/>
        <v>88409.155</v>
      </c>
      <c r="J16" s="563">
        <f t="shared" si="2"/>
        <v>0</v>
      </c>
      <c r="K16" s="563">
        <f t="shared" si="2"/>
        <v>62000</v>
      </c>
      <c r="L16" s="563">
        <f t="shared" si="2"/>
        <v>0</v>
      </c>
      <c r="M16" s="563">
        <f t="shared" si="2"/>
        <v>0</v>
      </c>
      <c r="N16" s="563">
        <f t="shared" si="2"/>
        <v>62000</v>
      </c>
      <c r="O16" s="563">
        <f t="shared" si="2"/>
        <v>0</v>
      </c>
      <c r="P16" s="563">
        <f t="shared" si="2"/>
        <v>61497.034</v>
      </c>
      <c r="Q16" s="563">
        <f t="shared" si="2"/>
        <v>0</v>
      </c>
      <c r="R16" s="563">
        <f t="shared" si="2"/>
        <v>0</v>
      </c>
      <c r="S16" s="563">
        <f t="shared" si="2"/>
        <v>61497.03400000001</v>
      </c>
      <c r="T16" s="563">
        <f t="shared" si="2"/>
        <v>15500</v>
      </c>
      <c r="U16" s="563">
        <f t="shared" si="2"/>
        <v>0</v>
      </c>
      <c r="V16" s="563">
        <f t="shared" si="2"/>
        <v>0</v>
      </c>
      <c r="W16" s="563">
        <f t="shared" si="2"/>
        <v>15500</v>
      </c>
    </row>
    <row r="17" spans="1:23" s="221" customFormat="1" ht="38.25">
      <c r="A17" s="226" t="s">
        <v>554</v>
      </c>
      <c r="B17" s="232" t="s">
        <v>685</v>
      </c>
      <c r="C17" s="231">
        <v>0</v>
      </c>
      <c r="D17" s="234">
        <v>0</v>
      </c>
      <c r="E17" s="233">
        <v>0</v>
      </c>
      <c r="F17" s="561">
        <f>F19</f>
        <v>88409.155</v>
      </c>
      <c r="G17" s="561">
        <f aca="true" t="shared" si="3" ref="G17:W17">G19</f>
        <v>0</v>
      </c>
      <c r="H17" s="561">
        <f t="shared" si="3"/>
        <v>0</v>
      </c>
      <c r="I17" s="561">
        <f t="shared" si="3"/>
        <v>88409.155</v>
      </c>
      <c r="J17" s="561">
        <f t="shared" si="3"/>
        <v>0</v>
      </c>
      <c r="K17" s="561">
        <f t="shared" si="3"/>
        <v>62000</v>
      </c>
      <c r="L17" s="561">
        <f t="shared" si="3"/>
        <v>0</v>
      </c>
      <c r="M17" s="561">
        <f t="shared" si="3"/>
        <v>0</v>
      </c>
      <c r="N17" s="561">
        <f t="shared" si="3"/>
        <v>62000</v>
      </c>
      <c r="O17" s="561">
        <f t="shared" si="3"/>
        <v>0</v>
      </c>
      <c r="P17" s="561">
        <f t="shared" si="3"/>
        <v>61497.034</v>
      </c>
      <c r="Q17" s="561">
        <f t="shared" si="3"/>
        <v>0</v>
      </c>
      <c r="R17" s="561">
        <f t="shared" si="3"/>
        <v>0</v>
      </c>
      <c r="S17" s="561">
        <f t="shared" si="3"/>
        <v>61497.03400000001</v>
      </c>
      <c r="T17" s="561">
        <f t="shared" si="3"/>
        <v>15500</v>
      </c>
      <c r="U17" s="561">
        <f t="shared" si="3"/>
        <v>0</v>
      </c>
      <c r="V17" s="561">
        <f t="shared" si="3"/>
        <v>0</v>
      </c>
      <c r="W17" s="561">
        <f t="shared" si="3"/>
        <v>15500</v>
      </c>
    </row>
    <row r="18" spans="1:23" s="235" customFormat="1" ht="12.75">
      <c r="A18" s="564">
        <v>1</v>
      </c>
      <c r="B18" s="242" t="s">
        <v>686</v>
      </c>
      <c r="C18" s="229"/>
      <c r="D18" s="230"/>
      <c r="E18" s="243"/>
      <c r="F18" s="565"/>
      <c r="G18" s="565"/>
      <c r="H18" s="565"/>
      <c r="I18" s="565"/>
      <c r="J18" s="565"/>
      <c r="K18" s="565"/>
      <c r="L18" s="565"/>
      <c r="M18" s="565"/>
      <c r="N18" s="565"/>
      <c r="O18" s="565"/>
      <c r="P18" s="565"/>
      <c r="Q18" s="565"/>
      <c r="R18" s="565"/>
      <c r="S18" s="565"/>
      <c r="T18" s="565"/>
      <c r="U18" s="565"/>
      <c r="V18" s="565"/>
      <c r="W18" s="565"/>
    </row>
    <row r="19" spans="1:23" s="221" customFormat="1" ht="25.5">
      <c r="A19" s="564"/>
      <c r="B19" s="242" t="s">
        <v>687</v>
      </c>
      <c r="C19" s="229" t="s">
        <v>275</v>
      </c>
      <c r="D19" s="230" t="s">
        <v>688</v>
      </c>
      <c r="E19" s="243" t="s">
        <v>689</v>
      </c>
      <c r="F19" s="565">
        <v>88409.155</v>
      </c>
      <c r="G19" s="565">
        <v>0</v>
      </c>
      <c r="H19" s="565">
        <v>0</v>
      </c>
      <c r="I19" s="565">
        <v>88409.155</v>
      </c>
      <c r="J19" s="565">
        <v>0</v>
      </c>
      <c r="K19" s="565">
        <v>62000</v>
      </c>
      <c r="L19" s="565"/>
      <c r="M19" s="565"/>
      <c r="N19" s="565">
        <v>62000</v>
      </c>
      <c r="O19" s="565"/>
      <c r="P19" s="565">
        <v>61497.034</v>
      </c>
      <c r="Q19" s="565">
        <v>0</v>
      </c>
      <c r="R19" s="565">
        <v>0</v>
      </c>
      <c r="S19" s="565">
        <v>61497.03400000001</v>
      </c>
      <c r="T19" s="565">
        <v>15500</v>
      </c>
      <c r="U19" s="565">
        <v>0</v>
      </c>
      <c r="V19" s="565">
        <v>0</v>
      </c>
      <c r="W19" s="565">
        <v>15500</v>
      </c>
    </row>
    <row r="20" spans="1:23" s="221" customFormat="1" ht="25.5">
      <c r="A20" s="226" t="s">
        <v>555</v>
      </c>
      <c r="B20" s="232" t="s">
        <v>690</v>
      </c>
      <c r="C20" s="231">
        <v>0</v>
      </c>
      <c r="D20" s="234">
        <v>0</v>
      </c>
      <c r="E20" s="233">
        <v>0</v>
      </c>
      <c r="F20" s="561">
        <v>0</v>
      </c>
      <c r="G20" s="561">
        <v>0</v>
      </c>
      <c r="H20" s="561">
        <v>0</v>
      </c>
      <c r="I20" s="561">
        <v>0</v>
      </c>
      <c r="J20" s="561">
        <v>0</v>
      </c>
      <c r="K20" s="561">
        <v>0</v>
      </c>
      <c r="L20" s="561"/>
      <c r="M20" s="561"/>
      <c r="N20" s="561"/>
      <c r="O20" s="561"/>
      <c r="P20" s="561">
        <v>0</v>
      </c>
      <c r="Q20" s="561">
        <v>0</v>
      </c>
      <c r="R20" s="561">
        <v>0</v>
      </c>
      <c r="S20" s="561">
        <v>0</v>
      </c>
      <c r="T20" s="561">
        <v>0</v>
      </c>
      <c r="U20" s="561">
        <v>0</v>
      </c>
      <c r="V20" s="561">
        <v>0</v>
      </c>
      <c r="W20" s="561">
        <v>0</v>
      </c>
    </row>
    <row r="21" spans="1:25" s="221" customFormat="1" ht="25.5">
      <c r="A21" s="236" t="s">
        <v>35</v>
      </c>
      <c r="B21" s="237" t="s">
        <v>691</v>
      </c>
      <c r="C21" s="236">
        <v>0</v>
      </c>
      <c r="D21" s="239">
        <v>0</v>
      </c>
      <c r="E21" s="238">
        <v>0</v>
      </c>
      <c r="F21" s="563">
        <f>F22+F43</f>
        <v>695696.359</v>
      </c>
      <c r="G21" s="563">
        <f aca="true" t="shared" si="4" ref="G21:W21">G22+G43</f>
        <v>0</v>
      </c>
      <c r="H21" s="563">
        <f t="shared" si="4"/>
        <v>0</v>
      </c>
      <c r="I21" s="563">
        <f t="shared" si="4"/>
        <v>413368.794</v>
      </c>
      <c r="J21" s="563">
        <f t="shared" si="4"/>
        <v>6866.080000000002</v>
      </c>
      <c r="K21" s="563">
        <f t="shared" si="4"/>
        <v>359285.642</v>
      </c>
      <c r="L21" s="563">
        <f t="shared" si="4"/>
        <v>0</v>
      </c>
      <c r="M21" s="563">
        <f t="shared" si="4"/>
        <v>0</v>
      </c>
      <c r="N21" s="563">
        <f t="shared" si="4"/>
        <v>355785.642</v>
      </c>
      <c r="O21" s="563">
        <f t="shared" si="4"/>
        <v>3500.0000000000045</v>
      </c>
      <c r="P21" s="563">
        <f t="shared" si="4"/>
        <v>346726.339047</v>
      </c>
      <c r="Q21" s="563">
        <f t="shared" si="4"/>
        <v>0</v>
      </c>
      <c r="R21" s="563">
        <f t="shared" si="4"/>
        <v>0</v>
      </c>
      <c r="S21" s="563">
        <f t="shared" si="4"/>
        <v>343226.339047</v>
      </c>
      <c r="T21" s="563">
        <f t="shared" si="4"/>
        <v>36439.628000000004</v>
      </c>
      <c r="U21" s="563">
        <f t="shared" si="4"/>
        <v>0</v>
      </c>
      <c r="V21" s="563">
        <f t="shared" si="4"/>
        <v>0</v>
      </c>
      <c r="W21" s="563">
        <f t="shared" si="4"/>
        <v>36439.628000000004</v>
      </c>
      <c r="Y21" s="228"/>
    </row>
    <row r="22" spans="1:23" s="221" customFormat="1" ht="38.25">
      <c r="A22" s="226" t="s">
        <v>554</v>
      </c>
      <c r="B22" s="232" t="s">
        <v>685</v>
      </c>
      <c r="C22" s="231">
        <v>0</v>
      </c>
      <c r="D22" s="234">
        <v>0</v>
      </c>
      <c r="E22" s="233">
        <v>0</v>
      </c>
      <c r="F22" s="561">
        <f>SUM(F23:F42)</f>
        <v>695696.359</v>
      </c>
      <c r="G22" s="561">
        <f aca="true" t="shared" si="5" ref="G22:W22">SUM(G23:G42)</f>
        <v>0</v>
      </c>
      <c r="H22" s="561">
        <f t="shared" si="5"/>
        <v>0</v>
      </c>
      <c r="I22" s="561">
        <f t="shared" si="5"/>
        <v>413368.794</v>
      </c>
      <c r="J22" s="561">
        <f t="shared" si="5"/>
        <v>6866.080000000002</v>
      </c>
      <c r="K22" s="561">
        <f t="shared" si="5"/>
        <v>359285.642</v>
      </c>
      <c r="L22" s="561">
        <f t="shared" si="5"/>
        <v>0</v>
      </c>
      <c r="M22" s="561">
        <f t="shared" si="5"/>
        <v>0</v>
      </c>
      <c r="N22" s="561">
        <f t="shared" si="5"/>
        <v>355785.642</v>
      </c>
      <c r="O22" s="561">
        <f t="shared" si="5"/>
        <v>3500.0000000000045</v>
      </c>
      <c r="P22" s="561">
        <f t="shared" si="5"/>
        <v>346726.339047</v>
      </c>
      <c r="Q22" s="561">
        <f t="shared" si="5"/>
        <v>0</v>
      </c>
      <c r="R22" s="561">
        <f t="shared" si="5"/>
        <v>0</v>
      </c>
      <c r="S22" s="561">
        <f t="shared" si="5"/>
        <v>343226.339047</v>
      </c>
      <c r="T22" s="561">
        <f t="shared" si="5"/>
        <v>36439.628000000004</v>
      </c>
      <c r="U22" s="561">
        <f t="shared" si="5"/>
        <v>0</v>
      </c>
      <c r="V22" s="561">
        <f t="shared" si="5"/>
        <v>0</v>
      </c>
      <c r="W22" s="561">
        <f t="shared" si="5"/>
        <v>36439.628000000004</v>
      </c>
    </row>
    <row r="23" spans="1:23" s="221" customFormat="1" ht="25.5">
      <c r="A23" s="564">
        <v>1</v>
      </c>
      <c r="B23" s="242" t="s">
        <v>692</v>
      </c>
      <c r="C23" s="229">
        <v>0</v>
      </c>
      <c r="D23" s="230">
        <v>0</v>
      </c>
      <c r="E23" s="243">
        <v>0</v>
      </c>
      <c r="F23" s="565">
        <v>0</v>
      </c>
      <c r="G23" s="565">
        <v>0</v>
      </c>
      <c r="H23" s="565">
        <v>0</v>
      </c>
      <c r="I23" s="565">
        <v>0</v>
      </c>
      <c r="J23" s="565">
        <v>0</v>
      </c>
      <c r="K23" s="565">
        <v>0</v>
      </c>
      <c r="L23" s="565"/>
      <c r="M23" s="565"/>
      <c r="N23" s="565"/>
      <c r="O23" s="565"/>
      <c r="P23" s="565">
        <v>0</v>
      </c>
      <c r="Q23" s="565">
        <v>0</v>
      </c>
      <c r="R23" s="565">
        <v>0</v>
      </c>
      <c r="S23" s="565">
        <v>0</v>
      </c>
      <c r="T23" s="565">
        <v>0</v>
      </c>
      <c r="U23" s="565">
        <v>0</v>
      </c>
      <c r="V23" s="565">
        <v>0</v>
      </c>
      <c r="W23" s="565">
        <v>0</v>
      </c>
    </row>
    <row r="24" spans="1:23" s="221" customFormat="1" ht="51">
      <c r="A24" s="564"/>
      <c r="B24" s="242" t="s">
        <v>693</v>
      </c>
      <c r="C24" s="229" t="s">
        <v>319</v>
      </c>
      <c r="D24" s="230" t="s">
        <v>306</v>
      </c>
      <c r="E24" s="243" t="s">
        <v>694</v>
      </c>
      <c r="F24" s="565">
        <v>30571.943</v>
      </c>
      <c r="G24" s="565">
        <v>0</v>
      </c>
      <c r="H24" s="565">
        <v>0</v>
      </c>
      <c r="I24" s="565">
        <v>30571.943</v>
      </c>
      <c r="J24" s="565">
        <v>0</v>
      </c>
      <c r="K24" s="565">
        <v>28753.088</v>
      </c>
      <c r="L24" s="565"/>
      <c r="M24" s="565"/>
      <c r="N24" s="565">
        <v>28753.088</v>
      </c>
      <c r="O24" s="565"/>
      <c r="P24" s="565">
        <v>28019.204999999998</v>
      </c>
      <c r="Q24" s="565">
        <v>0</v>
      </c>
      <c r="R24" s="565">
        <v>0</v>
      </c>
      <c r="S24" s="565">
        <v>28019.204999999998</v>
      </c>
      <c r="T24" s="565">
        <v>733.8830000000016</v>
      </c>
      <c r="U24" s="565">
        <v>0</v>
      </c>
      <c r="V24" s="565">
        <v>0</v>
      </c>
      <c r="W24" s="565">
        <v>733.8830000000016</v>
      </c>
    </row>
    <row r="25" spans="1:23" s="221" customFormat="1" ht="25.5">
      <c r="A25" s="564">
        <v>2</v>
      </c>
      <c r="B25" s="242" t="s">
        <v>173</v>
      </c>
      <c r="C25" s="229"/>
      <c r="D25" s="230"/>
      <c r="E25" s="243"/>
      <c r="F25" s="565"/>
      <c r="G25" s="565"/>
      <c r="H25" s="565"/>
      <c r="I25" s="565"/>
      <c r="J25" s="565"/>
      <c r="K25" s="565"/>
      <c r="L25" s="565"/>
      <c r="M25" s="565"/>
      <c r="N25" s="565"/>
      <c r="O25" s="565"/>
      <c r="P25" s="565"/>
      <c r="Q25" s="565"/>
      <c r="R25" s="565"/>
      <c r="S25" s="565"/>
      <c r="T25" s="565"/>
      <c r="U25" s="565"/>
      <c r="V25" s="565"/>
      <c r="W25" s="565"/>
    </row>
    <row r="26" spans="1:23" s="221" customFormat="1" ht="38.25">
      <c r="A26" s="564"/>
      <c r="B26" s="242" t="s">
        <v>339</v>
      </c>
      <c r="C26" s="229" t="s">
        <v>279</v>
      </c>
      <c r="D26" s="230" t="s">
        <v>340</v>
      </c>
      <c r="E26" s="243" t="s">
        <v>341</v>
      </c>
      <c r="F26" s="565">
        <v>11974.964</v>
      </c>
      <c r="G26" s="565">
        <v>0</v>
      </c>
      <c r="H26" s="565">
        <v>0</v>
      </c>
      <c r="I26" s="565">
        <v>8974.964</v>
      </c>
      <c r="J26" s="565">
        <v>3000</v>
      </c>
      <c r="K26" s="565">
        <v>10974.964</v>
      </c>
      <c r="L26" s="565"/>
      <c r="M26" s="565"/>
      <c r="N26" s="565">
        <v>8974.964</v>
      </c>
      <c r="O26" s="565">
        <v>2000.000000000001</v>
      </c>
      <c r="P26" s="565">
        <v>10077.468</v>
      </c>
      <c r="Q26" s="565">
        <v>0</v>
      </c>
      <c r="R26" s="565">
        <v>0</v>
      </c>
      <c r="S26" s="565">
        <v>8077.468</v>
      </c>
      <c r="T26" s="565">
        <v>897.4960000000001</v>
      </c>
      <c r="U26" s="565">
        <v>0</v>
      </c>
      <c r="V26" s="565">
        <v>0</v>
      </c>
      <c r="W26" s="565">
        <v>897.4960000000001</v>
      </c>
    </row>
    <row r="27" spans="1:25" s="221" customFormat="1" ht="25.5">
      <c r="A27" s="564">
        <v>3</v>
      </c>
      <c r="B27" s="242" t="s">
        <v>695</v>
      </c>
      <c r="C27" s="229"/>
      <c r="D27" s="230"/>
      <c r="E27" s="243"/>
      <c r="F27" s="565"/>
      <c r="G27" s="565"/>
      <c r="H27" s="565"/>
      <c r="I27" s="565"/>
      <c r="J27" s="565"/>
      <c r="K27" s="565"/>
      <c r="L27" s="565"/>
      <c r="M27" s="565"/>
      <c r="N27" s="565"/>
      <c r="O27" s="565"/>
      <c r="P27" s="565"/>
      <c r="Q27" s="565"/>
      <c r="R27" s="565"/>
      <c r="S27" s="565"/>
      <c r="T27" s="565"/>
      <c r="U27" s="565"/>
      <c r="V27" s="565"/>
      <c r="W27" s="565"/>
      <c r="Y27" s="228"/>
    </row>
    <row r="28" spans="1:25" s="221" customFormat="1" ht="25.5">
      <c r="A28" s="564"/>
      <c r="B28" s="242" t="s">
        <v>346</v>
      </c>
      <c r="C28" s="229" t="s">
        <v>277</v>
      </c>
      <c r="D28" s="230" t="s">
        <v>320</v>
      </c>
      <c r="E28" s="243" t="s">
        <v>347</v>
      </c>
      <c r="F28" s="565">
        <v>7999.574</v>
      </c>
      <c r="G28" s="565">
        <v>0</v>
      </c>
      <c r="H28" s="565">
        <v>0</v>
      </c>
      <c r="I28" s="565">
        <v>7999.574</v>
      </c>
      <c r="J28" s="565">
        <v>0</v>
      </c>
      <c r="K28" s="565">
        <v>7999.574</v>
      </c>
      <c r="L28" s="565"/>
      <c r="M28" s="565"/>
      <c r="N28" s="565">
        <v>7999.574</v>
      </c>
      <c r="O28" s="565"/>
      <c r="P28" s="565">
        <v>7199.617</v>
      </c>
      <c r="Q28" s="565">
        <v>0</v>
      </c>
      <c r="R28" s="565">
        <v>0</v>
      </c>
      <c r="S28" s="565">
        <v>7199.617</v>
      </c>
      <c r="T28" s="565">
        <v>799.9569999999994</v>
      </c>
      <c r="U28" s="565">
        <v>0</v>
      </c>
      <c r="V28" s="565">
        <v>0</v>
      </c>
      <c r="W28" s="565">
        <v>799.9569999999994</v>
      </c>
      <c r="Y28" s="228"/>
    </row>
    <row r="29" spans="1:23" s="221" customFormat="1" ht="25.5">
      <c r="A29" s="564">
        <v>4</v>
      </c>
      <c r="B29" s="242" t="s">
        <v>696</v>
      </c>
      <c r="C29" s="229"/>
      <c r="D29" s="230"/>
      <c r="E29" s="243"/>
      <c r="F29" s="565"/>
      <c r="G29" s="565"/>
      <c r="H29" s="565"/>
      <c r="I29" s="565"/>
      <c r="J29" s="565"/>
      <c r="K29" s="565"/>
      <c r="L29" s="565"/>
      <c r="M29" s="565"/>
      <c r="N29" s="565"/>
      <c r="O29" s="565"/>
      <c r="P29" s="565"/>
      <c r="Q29" s="565"/>
      <c r="R29" s="565"/>
      <c r="S29" s="565"/>
      <c r="T29" s="565"/>
      <c r="U29" s="565"/>
      <c r="V29" s="565"/>
      <c r="W29" s="565"/>
    </row>
    <row r="30" spans="1:23" s="221" customFormat="1" ht="38.25">
      <c r="A30" s="564"/>
      <c r="B30" s="242" t="s">
        <v>342</v>
      </c>
      <c r="C30" s="229" t="s">
        <v>278</v>
      </c>
      <c r="D30" s="230" t="s">
        <v>298</v>
      </c>
      <c r="E30" s="243" t="s">
        <v>343</v>
      </c>
      <c r="F30" s="565">
        <v>9980.578</v>
      </c>
      <c r="G30" s="565">
        <v>0</v>
      </c>
      <c r="H30" s="565">
        <v>0</v>
      </c>
      <c r="I30" s="565">
        <v>9980.578</v>
      </c>
      <c r="J30" s="565">
        <v>0</v>
      </c>
      <c r="K30" s="565">
        <v>9980.578</v>
      </c>
      <c r="L30" s="565"/>
      <c r="M30" s="565"/>
      <c r="N30" s="565">
        <v>9980.578</v>
      </c>
      <c r="O30" s="565"/>
      <c r="P30" s="565">
        <v>8982.52</v>
      </c>
      <c r="Q30" s="565">
        <v>0</v>
      </c>
      <c r="R30" s="565">
        <v>0</v>
      </c>
      <c r="S30" s="565">
        <v>8982.52</v>
      </c>
      <c r="T30" s="565">
        <v>998.0579999999991</v>
      </c>
      <c r="U30" s="565">
        <v>0</v>
      </c>
      <c r="V30" s="565">
        <v>0</v>
      </c>
      <c r="W30" s="565">
        <v>998.0579999999991</v>
      </c>
    </row>
    <row r="31" spans="1:23" s="221" customFormat="1" ht="12.75">
      <c r="A31" s="564">
        <v>5</v>
      </c>
      <c r="B31" s="242" t="s">
        <v>697</v>
      </c>
      <c r="C31" s="229"/>
      <c r="D31" s="230"/>
      <c r="E31" s="243"/>
      <c r="F31" s="565"/>
      <c r="G31" s="565"/>
      <c r="H31" s="565"/>
      <c r="I31" s="565"/>
      <c r="J31" s="565"/>
      <c r="K31" s="565"/>
      <c r="L31" s="565"/>
      <c r="M31" s="565"/>
      <c r="N31" s="565"/>
      <c r="O31" s="565"/>
      <c r="P31" s="565"/>
      <c r="Q31" s="565"/>
      <c r="R31" s="565"/>
      <c r="S31" s="565"/>
      <c r="T31" s="565"/>
      <c r="U31" s="565"/>
      <c r="V31" s="565"/>
      <c r="W31" s="565"/>
    </row>
    <row r="32" spans="1:23" s="221" customFormat="1" ht="25.5">
      <c r="A32" s="564"/>
      <c r="B32" s="242" t="s">
        <v>349</v>
      </c>
      <c r="C32" s="229" t="s">
        <v>319</v>
      </c>
      <c r="D32" s="230" t="s">
        <v>306</v>
      </c>
      <c r="E32" s="243" t="s">
        <v>350</v>
      </c>
      <c r="F32" s="565">
        <v>44942.334</v>
      </c>
      <c r="G32" s="565">
        <v>0</v>
      </c>
      <c r="H32" s="565">
        <v>0</v>
      </c>
      <c r="I32" s="565">
        <v>44942.334</v>
      </c>
      <c r="J32" s="565">
        <v>0</v>
      </c>
      <c r="K32" s="565">
        <v>44942.334</v>
      </c>
      <c r="L32" s="565"/>
      <c r="M32" s="565"/>
      <c r="N32" s="565">
        <v>44942.334</v>
      </c>
      <c r="O32" s="565"/>
      <c r="P32" s="565">
        <v>40448.1</v>
      </c>
      <c r="Q32" s="565">
        <v>0</v>
      </c>
      <c r="R32" s="565">
        <v>0</v>
      </c>
      <c r="S32" s="565">
        <v>40448.1</v>
      </c>
      <c r="T32" s="565">
        <v>4494.234000000004</v>
      </c>
      <c r="U32" s="565">
        <v>0</v>
      </c>
      <c r="V32" s="565">
        <v>0</v>
      </c>
      <c r="W32" s="565">
        <v>4494.234000000004</v>
      </c>
    </row>
    <row r="33" spans="1:23" s="221" customFormat="1" ht="25.5">
      <c r="A33" s="564">
        <v>6</v>
      </c>
      <c r="B33" s="242" t="s">
        <v>698</v>
      </c>
      <c r="C33" s="229"/>
      <c r="D33" s="230"/>
      <c r="E33" s="243"/>
      <c r="F33" s="565"/>
      <c r="G33" s="565"/>
      <c r="H33" s="565"/>
      <c r="I33" s="565"/>
      <c r="J33" s="565"/>
      <c r="K33" s="565"/>
      <c r="L33" s="565"/>
      <c r="M33" s="565"/>
      <c r="N33" s="565"/>
      <c r="O33" s="565"/>
      <c r="P33" s="565"/>
      <c r="Q33" s="565"/>
      <c r="R33" s="565"/>
      <c r="S33" s="565"/>
      <c r="T33" s="565"/>
      <c r="U33" s="565"/>
      <c r="V33" s="565"/>
      <c r="W33" s="565"/>
    </row>
    <row r="34" spans="1:23" s="235" customFormat="1" ht="25.5">
      <c r="A34" s="564"/>
      <c r="B34" s="242" t="s">
        <v>351</v>
      </c>
      <c r="C34" s="229" t="s">
        <v>319</v>
      </c>
      <c r="D34" s="230" t="s">
        <v>320</v>
      </c>
      <c r="E34" s="243" t="s">
        <v>352</v>
      </c>
      <c r="F34" s="565">
        <v>43866.08</v>
      </c>
      <c r="G34" s="565">
        <v>0</v>
      </c>
      <c r="H34" s="565">
        <v>0</v>
      </c>
      <c r="I34" s="565">
        <v>40000</v>
      </c>
      <c r="J34" s="565">
        <v>3866.0800000000017</v>
      </c>
      <c r="K34" s="565">
        <v>40000</v>
      </c>
      <c r="L34" s="565"/>
      <c r="M34" s="565"/>
      <c r="N34" s="565">
        <v>40000</v>
      </c>
      <c r="O34" s="565"/>
      <c r="P34" s="565">
        <v>36000</v>
      </c>
      <c r="Q34" s="565">
        <v>0</v>
      </c>
      <c r="R34" s="565">
        <v>0</v>
      </c>
      <c r="S34" s="565">
        <v>36000</v>
      </c>
      <c r="T34" s="565">
        <v>4000</v>
      </c>
      <c r="U34" s="565">
        <v>0</v>
      </c>
      <c r="V34" s="565">
        <v>0</v>
      </c>
      <c r="W34" s="565">
        <v>4000</v>
      </c>
    </row>
    <row r="35" spans="1:23" s="221" customFormat="1" ht="25.5">
      <c r="A35" s="564">
        <v>7</v>
      </c>
      <c r="B35" s="242" t="s">
        <v>699</v>
      </c>
      <c r="C35" s="229">
        <v>0</v>
      </c>
      <c r="D35" s="230">
        <v>0</v>
      </c>
      <c r="E35" s="243">
        <v>0</v>
      </c>
      <c r="F35" s="565">
        <v>0</v>
      </c>
      <c r="G35" s="565">
        <v>0</v>
      </c>
      <c r="H35" s="565">
        <v>0</v>
      </c>
      <c r="I35" s="565">
        <v>0</v>
      </c>
      <c r="J35" s="565">
        <v>0</v>
      </c>
      <c r="K35" s="565">
        <v>0</v>
      </c>
      <c r="L35" s="565"/>
      <c r="M35" s="565"/>
      <c r="N35" s="565"/>
      <c r="O35" s="565"/>
      <c r="P35" s="565">
        <v>0</v>
      </c>
      <c r="Q35" s="565">
        <v>0</v>
      </c>
      <c r="R35" s="565">
        <v>0</v>
      </c>
      <c r="S35" s="565">
        <v>0</v>
      </c>
      <c r="T35" s="565">
        <v>0</v>
      </c>
      <c r="U35" s="565">
        <v>0</v>
      </c>
      <c r="V35" s="565">
        <v>0</v>
      </c>
      <c r="W35" s="565">
        <v>0</v>
      </c>
    </row>
    <row r="36" spans="1:23" s="221" customFormat="1" ht="51">
      <c r="A36" s="564"/>
      <c r="B36" s="242" t="s">
        <v>700</v>
      </c>
      <c r="C36" s="229" t="s">
        <v>277</v>
      </c>
      <c r="D36" s="230" t="s">
        <v>327</v>
      </c>
      <c r="E36" s="243" t="s">
        <v>701</v>
      </c>
      <c r="F36" s="565">
        <v>41008.959</v>
      </c>
      <c r="G36" s="565">
        <v>0</v>
      </c>
      <c r="H36" s="565">
        <v>0</v>
      </c>
      <c r="I36" s="565">
        <v>37000</v>
      </c>
      <c r="J36" s="565">
        <v>0</v>
      </c>
      <c r="K36" s="565">
        <v>34205.505000000005</v>
      </c>
      <c r="L36" s="565"/>
      <c r="M36" s="565"/>
      <c r="N36" s="565">
        <v>32705.505</v>
      </c>
      <c r="O36" s="565">
        <v>1500.0000000000036</v>
      </c>
      <c r="P36" s="565">
        <v>34205.505000000005</v>
      </c>
      <c r="Q36" s="565">
        <v>0</v>
      </c>
      <c r="R36" s="565">
        <v>0</v>
      </c>
      <c r="S36" s="565">
        <v>32705.505</v>
      </c>
      <c r="T36" s="565">
        <v>4000</v>
      </c>
      <c r="U36" s="565">
        <v>0</v>
      </c>
      <c r="V36" s="565">
        <v>0</v>
      </c>
      <c r="W36" s="565">
        <v>4000</v>
      </c>
    </row>
    <row r="37" spans="1:26" s="240" customFormat="1" ht="12.75">
      <c r="A37" s="564">
        <v>8</v>
      </c>
      <c r="B37" s="242" t="s">
        <v>174</v>
      </c>
      <c r="C37" s="229">
        <v>0</v>
      </c>
      <c r="D37" s="230">
        <v>0</v>
      </c>
      <c r="E37" s="243">
        <v>0</v>
      </c>
      <c r="F37" s="565">
        <v>0</v>
      </c>
      <c r="G37" s="565">
        <v>0</v>
      </c>
      <c r="H37" s="565">
        <v>0</v>
      </c>
      <c r="I37" s="565">
        <v>0</v>
      </c>
      <c r="J37" s="565">
        <v>0</v>
      </c>
      <c r="K37" s="565">
        <v>0</v>
      </c>
      <c r="L37" s="565"/>
      <c r="M37" s="565"/>
      <c r="N37" s="565"/>
      <c r="O37" s="565"/>
      <c r="P37" s="565">
        <v>0</v>
      </c>
      <c r="Q37" s="565">
        <v>0</v>
      </c>
      <c r="R37" s="565">
        <v>0</v>
      </c>
      <c r="S37" s="565">
        <v>0</v>
      </c>
      <c r="T37" s="565">
        <v>0</v>
      </c>
      <c r="U37" s="565">
        <v>0</v>
      </c>
      <c r="V37" s="565">
        <v>0</v>
      </c>
      <c r="W37" s="565">
        <v>0</v>
      </c>
      <c r="Y37" s="241">
        <v>67073.70790000001</v>
      </c>
      <c r="Z37" s="241">
        <v>-70000</v>
      </c>
    </row>
    <row r="38" spans="1:25" s="235" customFormat="1" ht="102">
      <c r="A38" s="564"/>
      <c r="B38" s="242" t="s">
        <v>344</v>
      </c>
      <c r="C38" s="229" t="s">
        <v>283</v>
      </c>
      <c r="D38" s="230" t="s">
        <v>327</v>
      </c>
      <c r="E38" s="243" t="s">
        <v>345</v>
      </c>
      <c r="F38" s="565">
        <v>413762.507</v>
      </c>
      <c r="G38" s="565">
        <v>0</v>
      </c>
      <c r="H38" s="565">
        <v>0</v>
      </c>
      <c r="I38" s="565">
        <v>150469.981</v>
      </c>
      <c r="J38" s="565">
        <v>0</v>
      </c>
      <c r="K38" s="565">
        <v>130000</v>
      </c>
      <c r="L38" s="565"/>
      <c r="M38" s="565"/>
      <c r="N38" s="565">
        <v>130000</v>
      </c>
      <c r="O38" s="565"/>
      <c r="P38" s="565">
        <v>129720.325047</v>
      </c>
      <c r="Q38" s="565">
        <v>0</v>
      </c>
      <c r="R38" s="565">
        <v>0</v>
      </c>
      <c r="S38" s="565">
        <v>129720.325047</v>
      </c>
      <c r="T38" s="565">
        <v>10000</v>
      </c>
      <c r="U38" s="565">
        <v>0</v>
      </c>
      <c r="V38" s="565">
        <v>0</v>
      </c>
      <c r="W38" s="565">
        <v>10000</v>
      </c>
      <c r="Y38" s="241"/>
    </row>
    <row r="39" spans="1:23" s="221" customFormat="1" ht="25.5">
      <c r="A39" s="564">
        <v>9</v>
      </c>
      <c r="B39" s="242" t="s">
        <v>702</v>
      </c>
      <c r="C39" s="229"/>
      <c r="D39" s="230"/>
      <c r="E39" s="243"/>
      <c r="F39" s="565"/>
      <c r="G39" s="565"/>
      <c r="H39" s="565"/>
      <c r="I39" s="565"/>
      <c r="J39" s="565"/>
      <c r="K39" s="565"/>
      <c r="L39" s="565"/>
      <c r="M39" s="565"/>
      <c r="N39" s="565"/>
      <c r="O39" s="565"/>
      <c r="P39" s="565"/>
      <c r="Q39" s="565"/>
      <c r="R39" s="565"/>
      <c r="S39" s="565"/>
      <c r="T39" s="565"/>
      <c r="U39" s="565"/>
      <c r="V39" s="565"/>
      <c r="W39" s="565"/>
    </row>
    <row r="40" spans="1:23" s="221" customFormat="1" ht="51">
      <c r="A40" s="564"/>
      <c r="B40" s="242" t="s">
        <v>703</v>
      </c>
      <c r="C40" s="229" t="s">
        <v>319</v>
      </c>
      <c r="D40" s="230" t="s">
        <v>704</v>
      </c>
      <c r="E40" s="243" t="s">
        <v>705</v>
      </c>
      <c r="F40" s="565">
        <v>50179.42</v>
      </c>
      <c r="G40" s="565">
        <v>0</v>
      </c>
      <c r="H40" s="565">
        <v>0</v>
      </c>
      <c r="I40" s="565">
        <v>43429.42</v>
      </c>
      <c r="J40" s="565">
        <v>0</v>
      </c>
      <c r="K40" s="565">
        <v>29429.599000000002</v>
      </c>
      <c r="L40" s="565"/>
      <c r="M40" s="565"/>
      <c r="N40" s="565">
        <v>29429.599000000002</v>
      </c>
      <c r="O40" s="565"/>
      <c r="P40" s="565">
        <v>29429.599000000002</v>
      </c>
      <c r="Q40" s="565">
        <v>0</v>
      </c>
      <c r="R40" s="565">
        <v>0</v>
      </c>
      <c r="S40" s="565">
        <v>29429.599000000002</v>
      </c>
      <c r="T40" s="565">
        <v>8000</v>
      </c>
      <c r="U40" s="565">
        <v>0</v>
      </c>
      <c r="V40" s="565">
        <v>0</v>
      </c>
      <c r="W40" s="565">
        <v>8000</v>
      </c>
    </row>
    <row r="41" spans="1:25" s="235" customFormat="1" ht="25.5">
      <c r="A41" s="564">
        <v>10</v>
      </c>
      <c r="B41" s="242" t="s">
        <v>706</v>
      </c>
      <c r="C41" s="229"/>
      <c r="D41" s="230"/>
      <c r="E41" s="243"/>
      <c r="F41" s="565"/>
      <c r="G41" s="565"/>
      <c r="H41" s="565"/>
      <c r="I41" s="565"/>
      <c r="J41" s="565"/>
      <c r="K41" s="565"/>
      <c r="L41" s="565"/>
      <c r="M41" s="565"/>
      <c r="N41" s="565"/>
      <c r="O41" s="565"/>
      <c r="P41" s="565"/>
      <c r="Q41" s="565"/>
      <c r="R41" s="565"/>
      <c r="S41" s="565"/>
      <c r="T41" s="565"/>
      <c r="U41" s="565"/>
      <c r="V41" s="565"/>
      <c r="W41" s="565"/>
      <c r="Y41" s="241"/>
    </row>
    <row r="42" spans="1:23" s="221" customFormat="1" ht="25.5">
      <c r="A42" s="564"/>
      <c r="B42" s="242" t="s">
        <v>707</v>
      </c>
      <c r="C42" s="229" t="s">
        <v>277</v>
      </c>
      <c r="D42" s="230" t="s">
        <v>708</v>
      </c>
      <c r="E42" s="243" t="s">
        <v>348</v>
      </c>
      <c r="F42" s="565">
        <v>41410</v>
      </c>
      <c r="G42" s="565">
        <v>0</v>
      </c>
      <c r="H42" s="565">
        <v>0</v>
      </c>
      <c r="I42" s="565">
        <v>40000</v>
      </c>
      <c r="J42" s="565">
        <v>0</v>
      </c>
      <c r="K42" s="565">
        <v>23000</v>
      </c>
      <c r="L42" s="565"/>
      <c r="M42" s="565"/>
      <c r="N42" s="565">
        <v>23000</v>
      </c>
      <c r="O42" s="565"/>
      <c r="P42" s="565">
        <v>22644</v>
      </c>
      <c r="Q42" s="565">
        <v>0</v>
      </c>
      <c r="R42" s="565">
        <v>0</v>
      </c>
      <c r="S42" s="565">
        <v>22644</v>
      </c>
      <c r="T42" s="565">
        <v>2516</v>
      </c>
      <c r="U42" s="565">
        <v>0</v>
      </c>
      <c r="V42" s="565">
        <v>0</v>
      </c>
      <c r="W42" s="565">
        <v>2516</v>
      </c>
    </row>
    <row r="43" spans="1:25" s="221" customFormat="1" ht="25.5">
      <c r="A43" s="226" t="s">
        <v>555</v>
      </c>
      <c r="B43" s="232" t="s">
        <v>690</v>
      </c>
      <c r="C43" s="229">
        <v>0</v>
      </c>
      <c r="D43" s="230">
        <v>0</v>
      </c>
      <c r="E43" s="243">
        <v>0</v>
      </c>
      <c r="F43" s="565">
        <v>0</v>
      </c>
      <c r="G43" s="565">
        <v>0</v>
      </c>
      <c r="H43" s="565">
        <v>0</v>
      </c>
      <c r="I43" s="565">
        <v>0</v>
      </c>
      <c r="J43" s="565">
        <v>0</v>
      </c>
      <c r="K43" s="565">
        <v>0</v>
      </c>
      <c r="L43" s="565"/>
      <c r="M43" s="565"/>
      <c r="N43" s="565"/>
      <c r="O43" s="565"/>
      <c r="P43" s="565">
        <v>0</v>
      </c>
      <c r="Q43" s="565">
        <v>0</v>
      </c>
      <c r="R43" s="565">
        <v>0</v>
      </c>
      <c r="S43" s="565">
        <v>0</v>
      </c>
      <c r="T43" s="565">
        <v>0</v>
      </c>
      <c r="U43" s="565">
        <v>0</v>
      </c>
      <c r="V43" s="565">
        <v>0</v>
      </c>
      <c r="W43" s="565">
        <v>0</v>
      </c>
      <c r="Y43" s="228"/>
    </row>
    <row r="44" spans="1:23" s="221" customFormat="1" ht="12.75">
      <c r="A44" s="236" t="s">
        <v>36</v>
      </c>
      <c r="B44" s="237" t="s">
        <v>709</v>
      </c>
      <c r="C44" s="236">
        <v>0</v>
      </c>
      <c r="D44" s="239">
        <v>0</v>
      </c>
      <c r="E44" s="238">
        <v>0</v>
      </c>
      <c r="F44" s="563">
        <f>F45+F58</f>
        <v>414758.951</v>
      </c>
      <c r="G44" s="563">
        <f aca="true" t="shared" si="6" ref="G44:W44">G45+G58</f>
        <v>0</v>
      </c>
      <c r="H44" s="563">
        <f t="shared" si="6"/>
        <v>0</v>
      </c>
      <c r="I44" s="563">
        <f t="shared" si="6"/>
        <v>414758.951</v>
      </c>
      <c r="J44" s="563">
        <f t="shared" si="6"/>
        <v>0</v>
      </c>
      <c r="K44" s="563">
        <f t="shared" si="6"/>
        <v>190755.0084</v>
      </c>
      <c r="L44" s="563">
        <f t="shared" si="6"/>
        <v>0</v>
      </c>
      <c r="M44" s="563">
        <f t="shared" si="6"/>
        <v>0</v>
      </c>
      <c r="N44" s="563">
        <f t="shared" si="6"/>
        <v>190755.0084</v>
      </c>
      <c r="O44" s="563">
        <f t="shared" si="6"/>
        <v>0</v>
      </c>
      <c r="P44" s="563">
        <f t="shared" si="6"/>
        <v>203408.75379999998</v>
      </c>
      <c r="Q44" s="563">
        <f t="shared" si="6"/>
        <v>0</v>
      </c>
      <c r="R44" s="563">
        <f t="shared" si="6"/>
        <v>0</v>
      </c>
      <c r="S44" s="563">
        <f t="shared" si="6"/>
        <v>203408.75379999998</v>
      </c>
      <c r="T44" s="563">
        <f t="shared" si="6"/>
        <v>78835.33199000011</v>
      </c>
      <c r="U44" s="563">
        <f t="shared" si="6"/>
        <v>0</v>
      </c>
      <c r="V44" s="563">
        <f t="shared" si="6"/>
        <v>0</v>
      </c>
      <c r="W44" s="563">
        <f t="shared" si="6"/>
        <v>78835.33199000011</v>
      </c>
    </row>
    <row r="45" spans="1:23" s="221" customFormat="1" ht="38.25">
      <c r="A45" s="226" t="s">
        <v>554</v>
      </c>
      <c r="B45" s="232" t="s">
        <v>685</v>
      </c>
      <c r="C45" s="231">
        <v>0</v>
      </c>
      <c r="D45" s="234">
        <v>0</v>
      </c>
      <c r="E45" s="233">
        <v>0</v>
      </c>
      <c r="F45" s="561">
        <f>SUM(F46:F57)</f>
        <v>414758.951</v>
      </c>
      <c r="G45" s="561">
        <f aca="true" t="shared" si="7" ref="G45:W45">SUM(G46:G57)</f>
        <v>0</v>
      </c>
      <c r="H45" s="561">
        <f t="shared" si="7"/>
        <v>0</v>
      </c>
      <c r="I45" s="561">
        <f t="shared" si="7"/>
        <v>414758.951</v>
      </c>
      <c r="J45" s="561">
        <f t="shared" si="7"/>
        <v>0</v>
      </c>
      <c r="K45" s="561">
        <f t="shared" si="7"/>
        <v>190755.0084</v>
      </c>
      <c r="L45" s="561">
        <f t="shared" si="7"/>
        <v>0</v>
      </c>
      <c r="M45" s="561">
        <f t="shared" si="7"/>
        <v>0</v>
      </c>
      <c r="N45" s="561">
        <f t="shared" si="7"/>
        <v>190755.0084</v>
      </c>
      <c r="O45" s="561">
        <f t="shared" si="7"/>
        <v>0</v>
      </c>
      <c r="P45" s="561">
        <f t="shared" si="7"/>
        <v>203408.75379999998</v>
      </c>
      <c r="Q45" s="561">
        <f t="shared" si="7"/>
        <v>0</v>
      </c>
      <c r="R45" s="561">
        <f t="shared" si="7"/>
        <v>0</v>
      </c>
      <c r="S45" s="561">
        <f t="shared" si="7"/>
        <v>203408.75379999998</v>
      </c>
      <c r="T45" s="561">
        <f t="shared" si="7"/>
        <v>78835.33199000011</v>
      </c>
      <c r="U45" s="561">
        <f t="shared" si="7"/>
        <v>0</v>
      </c>
      <c r="V45" s="561">
        <f t="shared" si="7"/>
        <v>0</v>
      </c>
      <c r="W45" s="561">
        <f t="shared" si="7"/>
        <v>78835.33199000011</v>
      </c>
    </row>
    <row r="46" spans="1:23" s="221" customFormat="1" ht="12.75">
      <c r="A46" s="564">
        <v>1</v>
      </c>
      <c r="B46" s="242" t="s">
        <v>710</v>
      </c>
      <c r="C46" s="229">
        <v>0</v>
      </c>
      <c r="D46" s="230">
        <v>0</v>
      </c>
      <c r="E46" s="243">
        <v>0</v>
      </c>
      <c r="F46" s="565">
        <v>0</v>
      </c>
      <c r="G46" s="565">
        <v>0</v>
      </c>
      <c r="H46" s="565">
        <v>0</v>
      </c>
      <c r="I46" s="565">
        <v>0</v>
      </c>
      <c r="J46" s="565">
        <v>0</v>
      </c>
      <c r="K46" s="565">
        <v>0</v>
      </c>
      <c r="L46" s="565"/>
      <c r="M46" s="565"/>
      <c r="N46" s="565"/>
      <c r="O46" s="565"/>
      <c r="P46" s="565">
        <v>0</v>
      </c>
      <c r="Q46" s="565">
        <v>0</v>
      </c>
      <c r="R46" s="565">
        <v>0</v>
      </c>
      <c r="S46" s="565">
        <v>0</v>
      </c>
      <c r="T46" s="565">
        <v>0</v>
      </c>
      <c r="U46" s="565">
        <v>0</v>
      </c>
      <c r="V46" s="565">
        <v>0</v>
      </c>
      <c r="W46" s="565">
        <v>0</v>
      </c>
    </row>
    <row r="47" spans="1:23" s="221" customFormat="1" ht="38.25">
      <c r="A47" s="564"/>
      <c r="B47" s="242" t="s">
        <v>711</v>
      </c>
      <c r="C47" s="229" t="s">
        <v>280</v>
      </c>
      <c r="D47" s="230" t="s">
        <v>340</v>
      </c>
      <c r="E47" s="243" t="s">
        <v>712</v>
      </c>
      <c r="F47" s="565">
        <v>18219.836</v>
      </c>
      <c r="G47" s="565">
        <v>0</v>
      </c>
      <c r="H47" s="565">
        <v>0</v>
      </c>
      <c r="I47" s="565">
        <v>18219.836</v>
      </c>
      <c r="J47" s="565">
        <v>0</v>
      </c>
      <c r="K47" s="565">
        <v>18103.678</v>
      </c>
      <c r="L47" s="565"/>
      <c r="M47" s="565"/>
      <c r="N47" s="565">
        <v>18103.678</v>
      </c>
      <c r="O47" s="565"/>
      <c r="P47" s="565">
        <v>16397.852</v>
      </c>
      <c r="Q47" s="565">
        <v>0</v>
      </c>
      <c r="R47" s="565">
        <v>0</v>
      </c>
      <c r="S47" s="565">
        <v>16397.852</v>
      </c>
      <c r="T47" s="565">
        <v>1705.826000000001</v>
      </c>
      <c r="U47" s="565">
        <v>0</v>
      </c>
      <c r="V47" s="565">
        <v>0</v>
      </c>
      <c r="W47" s="565">
        <v>1705.826000000001</v>
      </c>
    </row>
    <row r="48" spans="1:23" s="221" customFormat="1" ht="12.75">
      <c r="A48" s="564">
        <v>2</v>
      </c>
      <c r="B48" s="242" t="s">
        <v>185</v>
      </c>
      <c r="C48" s="229"/>
      <c r="D48" s="230"/>
      <c r="E48" s="243"/>
      <c r="F48" s="565"/>
      <c r="G48" s="565"/>
      <c r="H48" s="565"/>
      <c r="I48" s="565"/>
      <c r="J48" s="565"/>
      <c r="K48" s="565"/>
      <c r="L48" s="565"/>
      <c r="M48" s="565"/>
      <c r="N48" s="565"/>
      <c r="O48" s="565"/>
      <c r="P48" s="565"/>
      <c r="Q48" s="565"/>
      <c r="R48" s="565"/>
      <c r="S48" s="565"/>
      <c r="T48" s="565"/>
      <c r="U48" s="565"/>
      <c r="V48" s="565"/>
      <c r="W48" s="565"/>
    </row>
    <row r="49" spans="1:23" s="221" customFormat="1" ht="25.5">
      <c r="A49" s="564"/>
      <c r="B49" s="242" t="s">
        <v>713</v>
      </c>
      <c r="C49" s="229" t="s">
        <v>319</v>
      </c>
      <c r="D49" s="230" t="s">
        <v>298</v>
      </c>
      <c r="E49" s="243" t="s">
        <v>359</v>
      </c>
      <c r="F49" s="565">
        <v>24248.305</v>
      </c>
      <c r="G49" s="565">
        <v>0</v>
      </c>
      <c r="H49" s="565">
        <v>0</v>
      </c>
      <c r="I49" s="565">
        <v>24248.305</v>
      </c>
      <c r="J49" s="565">
        <v>0</v>
      </c>
      <c r="K49" s="565">
        <v>21786.3194</v>
      </c>
      <c r="L49" s="565"/>
      <c r="M49" s="565"/>
      <c r="N49" s="565">
        <v>21786.3194</v>
      </c>
      <c r="O49" s="565"/>
      <c r="P49" s="565">
        <v>20786.3194</v>
      </c>
      <c r="Q49" s="565">
        <v>0</v>
      </c>
      <c r="R49" s="565">
        <v>0</v>
      </c>
      <c r="S49" s="565">
        <v>20786.3194</v>
      </c>
      <c r="T49" s="565">
        <v>1000</v>
      </c>
      <c r="U49" s="565">
        <v>0</v>
      </c>
      <c r="V49" s="565">
        <v>0</v>
      </c>
      <c r="W49" s="565">
        <v>1000</v>
      </c>
    </row>
    <row r="50" spans="1:23" s="221" customFormat="1" ht="25.5">
      <c r="A50" s="564">
        <v>3</v>
      </c>
      <c r="B50" s="242" t="s">
        <v>183</v>
      </c>
      <c r="C50" s="229"/>
      <c r="D50" s="230"/>
      <c r="E50" s="243"/>
      <c r="F50" s="565"/>
      <c r="G50" s="565"/>
      <c r="H50" s="565"/>
      <c r="I50" s="565"/>
      <c r="J50" s="565"/>
      <c r="K50" s="565"/>
      <c r="L50" s="565"/>
      <c r="M50" s="565"/>
      <c r="N50" s="565"/>
      <c r="O50" s="565"/>
      <c r="P50" s="565"/>
      <c r="Q50" s="565"/>
      <c r="R50" s="565"/>
      <c r="S50" s="565"/>
      <c r="T50" s="565"/>
      <c r="U50" s="565"/>
      <c r="V50" s="565"/>
      <c r="W50" s="565"/>
    </row>
    <row r="51" spans="1:23" s="221" customFormat="1" ht="38.25">
      <c r="A51" s="564"/>
      <c r="B51" s="242" t="s">
        <v>360</v>
      </c>
      <c r="C51" s="229" t="s">
        <v>319</v>
      </c>
      <c r="D51" s="230" t="s">
        <v>306</v>
      </c>
      <c r="E51" s="243" t="s">
        <v>361</v>
      </c>
      <c r="F51" s="565">
        <v>44960.622</v>
      </c>
      <c r="G51" s="565">
        <v>0</v>
      </c>
      <c r="H51" s="565">
        <v>0</v>
      </c>
      <c r="I51" s="565">
        <v>44960.622</v>
      </c>
      <c r="J51" s="565">
        <v>0</v>
      </c>
      <c r="K51" s="565">
        <v>44960.622</v>
      </c>
      <c r="L51" s="565"/>
      <c r="M51" s="565"/>
      <c r="N51" s="565">
        <v>44960.622</v>
      </c>
      <c r="O51" s="565"/>
      <c r="P51" s="565">
        <v>40464.56</v>
      </c>
      <c r="Q51" s="565">
        <v>0</v>
      </c>
      <c r="R51" s="565">
        <v>0</v>
      </c>
      <c r="S51" s="565">
        <v>40464.56</v>
      </c>
      <c r="T51" s="565">
        <v>4496.062000000005</v>
      </c>
      <c r="U51" s="565">
        <v>0</v>
      </c>
      <c r="V51" s="565">
        <v>0</v>
      </c>
      <c r="W51" s="565">
        <v>4496.062000000005</v>
      </c>
    </row>
    <row r="52" spans="1:23" s="221" customFormat="1" ht="12.75">
      <c r="A52" s="564">
        <v>4</v>
      </c>
      <c r="B52" s="242" t="s">
        <v>184</v>
      </c>
      <c r="C52" s="229"/>
      <c r="D52" s="230"/>
      <c r="E52" s="243"/>
      <c r="F52" s="565"/>
      <c r="G52" s="565"/>
      <c r="H52" s="565"/>
      <c r="I52" s="565"/>
      <c r="J52" s="565"/>
      <c r="K52" s="565"/>
      <c r="L52" s="565"/>
      <c r="M52" s="565"/>
      <c r="N52" s="565"/>
      <c r="O52" s="565"/>
      <c r="P52" s="565"/>
      <c r="Q52" s="565"/>
      <c r="R52" s="565"/>
      <c r="S52" s="565"/>
      <c r="T52" s="565"/>
      <c r="U52" s="565"/>
      <c r="V52" s="565"/>
      <c r="W52" s="565"/>
    </row>
    <row r="53" spans="1:23" s="221" customFormat="1" ht="51">
      <c r="A53" s="564"/>
      <c r="B53" s="242" t="s">
        <v>357</v>
      </c>
      <c r="C53" s="229" t="s">
        <v>282</v>
      </c>
      <c r="D53" s="230" t="s">
        <v>340</v>
      </c>
      <c r="E53" s="243" t="s">
        <v>358</v>
      </c>
      <c r="F53" s="565">
        <v>19904.389</v>
      </c>
      <c r="G53" s="565">
        <v>0</v>
      </c>
      <c r="H53" s="565">
        <v>0</v>
      </c>
      <c r="I53" s="565">
        <v>19904.389</v>
      </c>
      <c r="J53" s="565">
        <v>0</v>
      </c>
      <c r="K53" s="565">
        <v>19904.389</v>
      </c>
      <c r="L53" s="565"/>
      <c r="M53" s="565"/>
      <c r="N53" s="565">
        <v>19904.389</v>
      </c>
      <c r="O53" s="565"/>
      <c r="P53" s="565">
        <v>16293.283000000001</v>
      </c>
      <c r="Q53" s="565">
        <v>0</v>
      </c>
      <c r="R53" s="565">
        <v>0</v>
      </c>
      <c r="S53" s="565">
        <v>16293.283000000001</v>
      </c>
      <c r="T53" s="565">
        <v>3611.105999999998</v>
      </c>
      <c r="U53" s="565">
        <v>0</v>
      </c>
      <c r="V53" s="565">
        <v>0</v>
      </c>
      <c r="W53" s="565">
        <v>3611.105999999998</v>
      </c>
    </row>
    <row r="54" spans="1:23" s="221" customFormat="1" ht="12.75">
      <c r="A54" s="564">
        <v>5</v>
      </c>
      <c r="B54" s="242" t="s">
        <v>182</v>
      </c>
      <c r="C54" s="229">
        <v>0</v>
      </c>
      <c r="D54" s="230">
        <v>0</v>
      </c>
      <c r="E54" s="243">
        <v>0</v>
      </c>
      <c r="F54" s="565">
        <v>0</v>
      </c>
      <c r="G54" s="565">
        <v>0</v>
      </c>
      <c r="H54" s="565">
        <v>0</v>
      </c>
      <c r="I54" s="565">
        <v>0</v>
      </c>
      <c r="J54" s="565">
        <v>0</v>
      </c>
      <c r="K54" s="565">
        <v>0</v>
      </c>
      <c r="L54" s="565"/>
      <c r="M54" s="565"/>
      <c r="N54" s="565"/>
      <c r="O54" s="565"/>
      <c r="P54" s="565">
        <v>0</v>
      </c>
      <c r="Q54" s="565">
        <v>0</v>
      </c>
      <c r="R54" s="565">
        <v>0</v>
      </c>
      <c r="S54" s="565">
        <v>0</v>
      </c>
      <c r="T54" s="565">
        <v>0</v>
      </c>
      <c r="U54" s="565">
        <v>0</v>
      </c>
      <c r="V54" s="565">
        <v>0</v>
      </c>
      <c r="W54" s="565">
        <v>0</v>
      </c>
    </row>
    <row r="55" spans="1:23" s="221" customFormat="1" ht="38.25">
      <c r="A55" s="564"/>
      <c r="B55" s="242" t="s">
        <v>363</v>
      </c>
      <c r="C55" s="229" t="s">
        <v>285</v>
      </c>
      <c r="D55" s="230" t="s">
        <v>364</v>
      </c>
      <c r="E55" s="243" t="s">
        <v>365</v>
      </c>
      <c r="F55" s="565">
        <v>7620.999</v>
      </c>
      <c r="G55" s="565">
        <v>0</v>
      </c>
      <c r="H55" s="565">
        <v>0</v>
      </c>
      <c r="I55" s="565">
        <v>7620.999</v>
      </c>
      <c r="J55" s="565">
        <v>0</v>
      </c>
      <c r="K55" s="565">
        <v>6000</v>
      </c>
      <c r="L55" s="565"/>
      <c r="M55" s="565"/>
      <c r="N55" s="565">
        <v>6000</v>
      </c>
      <c r="O55" s="565"/>
      <c r="P55" s="565">
        <v>5505.0784</v>
      </c>
      <c r="Q55" s="565">
        <v>0</v>
      </c>
      <c r="R55" s="565">
        <v>0</v>
      </c>
      <c r="S55" s="565">
        <v>5505.0784</v>
      </c>
      <c r="T55" s="565">
        <v>2115.9205999999995</v>
      </c>
      <c r="U55" s="565">
        <v>0</v>
      </c>
      <c r="V55" s="565">
        <v>0</v>
      </c>
      <c r="W55" s="565">
        <v>2115.9205999999995</v>
      </c>
    </row>
    <row r="56" spans="1:25" s="235" customFormat="1" ht="25.5">
      <c r="A56" s="564">
        <v>6</v>
      </c>
      <c r="B56" s="242" t="s">
        <v>698</v>
      </c>
      <c r="C56" s="229">
        <v>0</v>
      </c>
      <c r="D56" s="230">
        <v>0</v>
      </c>
      <c r="E56" s="243">
        <v>0</v>
      </c>
      <c r="F56" s="565">
        <v>0</v>
      </c>
      <c r="G56" s="565">
        <v>0</v>
      </c>
      <c r="H56" s="565">
        <v>0</v>
      </c>
      <c r="I56" s="565">
        <v>0</v>
      </c>
      <c r="J56" s="565">
        <v>0</v>
      </c>
      <c r="K56" s="565">
        <v>0</v>
      </c>
      <c r="L56" s="565"/>
      <c r="M56" s="565"/>
      <c r="N56" s="565"/>
      <c r="O56" s="565"/>
      <c r="P56" s="565">
        <v>0</v>
      </c>
      <c r="Q56" s="565">
        <v>0</v>
      </c>
      <c r="R56" s="565">
        <v>0</v>
      </c>
      <c r="S56" s="565">
        <v>0</v>
      </c>
      <c r="T56" s="565">
        <v>0</v>
      </c>
      <c r="U56" s="565">
        <v>0</v>
      </c>
      <c r="V56" s="565">
        <v>0</v>
      </c>
      <c r="W56" s="565">
        <v>0</v>
      </c>
      <c r="Y56" s="241"/>
    </row>
    <row r="57" spans="1:26" s="240" customFormat="1" ht="51">
      <c r="A57" s="564"/>
      <c r="B57" s="242" t="s">
        <v>362</v>
      </c>
      <c r="C57" s="229" t="s">
        <v>319</v>
      </c>
      <c r="D57" s="230" t="s">
        <v>714</v>
      </c>
      <c r="E57" s="243" t="s">
        <v>715</v>
      </c>
      <c r="F57" s="565">
        <v>299804.8</v>
      </c>
      <c r="G57" s="565">
        <v>0</v>
      </c>
      <c r="H57" s="565">
        <v>0</v>
      </c>
      <c r="I57" s="565">
        <v>299804.8</v>
      </c>
      <c r="J57" s="565">
        <v>0</v>
      </c>
      <c r="K57" s="565">
        <v>80000</v>
      </c>
      <c r="L57" s="565"/>
      <c r="M57" s="565"/>
      <c r="N57" s="565">
        <v>80000</v>
      </c>
      <c r="O57" s="565"/>
      <c r="P57" s="565">
        <v>103961.661</v>
      </c>
      <c r="Q57" s="565">
        <v>0</v>
      </c>
      <c r="R57" s="565">
        <v>0</v>
      </c>
      <c r="S57" s="565">
        <v>103961.661</v>
      </c>
      <c r="T57" s="565">
        <v>65906.4173900001</v>
      </c>
      <c r="U57" s="565">
        <v>0</v>
      </c>
      <c r="V57" s="565">
        <v>0</v>
      </c>
      <c r="W57" s="565">
        <v>65906.4173900001</v>
      </c>
      <c r="Y57" s="241">
        <v>56257.554899999996</v>
      </c>
      <c r="Z57" s="241">
        <v>0</v>
      </c>
    </row>
    <row r="58" spans="1:23" s="235" customFormat="1" ht="25.5">
      <c r="A58" s="226" t="s">
        <v>555</v>
      </c>
      <c r="B58" s="232" t="s">
        <v>690</v>
      </c>
      <c r="C58" s="229">
        <v>0</v>
      </c>
      <c r="D58" s="230">
        <v>0</v>
      </c>
      <c r="E58" s="243">
        <v>0</v>
      </c>
      <c r="F58" s="565">
        <v>0</v>
      </c>
      <c r="G58" s="565">
        <v>0</v>
      </c>
      <c r="H58" s="565">
        <v>0</v>
      </c>
      <c r="I58" s="565">
        <v>0</v>
      </c>
      <c r="J58" s="565">
        <v>0</v>
      </c>
      <c r="K58" s="565">
        <v>0</v>
      </c>
      <c r="L58" s="565"/>
      <c r="M58" s="565"/>
      <c r="N58" s="565"/>
      <c r="O58" s="565"/>
      <c r="P58" s="565">
        <v>0</v>
      </c>
      <c r="Q58" s="565">
        <v>0</v>
      </c>
      <c r="R58" s="565">
        <v>0</v>
      </c>
      <c r="S58" s="565">
        <v>0</v>
      </c>
      <c r="T58" s="565">
        <v>0</v>
      </c>
      <c r="U58" s="565">
        <v>0</v>
      </c>
      <c r="V58" s="565">
        <v>0</v>
      </c>
      <c r="W58" s="565">
        <v>0</v>
      </c>
    </row>
    <row r="59" spans="1:23" s="221" customFormat="1" ht="12.75">
      <c r="A59" s="236" t="s">
        <v>56</v>
      </c>
      <c r="B59" s="237" t="s">
        <v>716</v>
      </c>
      <c r="C59" s="236">
        <v>0</v>
      </c>
      <c r="D59" s="239">
        <v>0</v>
      </c>
      <c r="E59" s="238">
        <v>0</v>
      </c>
      <c r="F59" s="563">
        <f>F60+F65</f>
        <v>669890.9789999999</v>
      </c>
      <c r="G59" s="563">
        <f aca="true" t="shared" si="8" ref="G59:W59">G60+G65</f>
        <v>0</v>
      </c>
      <c r="H59" s="563">
        <f t="shared" si="8"/>
        <v>0</v>
      </c>
      <c r="I59" s="563">
        <f t="shared" si="8"/>
        <v>669890.9789999999</v>
      </c>
      <c r="J59" s="563">
        <f t="shared" si="8"/>
        <v>0</v>
      </c>
      <c r="K59" s="563">
        <f t="shared" si="8"/>
        <v>623705.485</v>
      </c>
      <c r="L59" s="563">
        <f t="shared" si="8"/>
        <v>0</v>
      </c>
      <c r="M59" s="563">
        <f t="shared" si="8"/>
        <v>0</v>
      </c>
      <c r="N59" s="563">
        <f t="shared" si="8"/>
        <v>623705.485</v>
      </c>
      <c r="O59" s="563">
        <f t="shared" si="8"/>
        <v>0</v>
      </c>
      <c r="P59" s="563">
        <f t="shared" si="8"/>
        <v>550464.99</v>
      </c>
      <c r="Q59" s="563">
        <f t="shared" si="8"/>
        <v>0</v>
      </c>
      <c r="R59" s="563">
        <f t="shared" si="8"/>
        <v>0</v>
      </c>
      <c r="S59" s="563">
        <f t="shared" si="8"/>
        <v>550464.99</v>
      </c>
      <c r="T59" s="563">
        <f t="shared" si="8"/>
        <v>50500</v>
      </c>
      <c r="U59" s="563">
        <f t="shared" si="8"/>
        <v>0</v>
      </c>
      <c r="V59" s="563">
        <f t="shared" si="8"/>
        <v>0</v>
      </c>
      <c r="W59" s="563">
        <f t="shared" si="8"/>
        <v>50500</v>
      </c>
    </row>
    <row r="60" spans="1:23" s="221" customFormat="1" ht="38.25">
      <c r="A60" s="226" t="s">
        <v>554</v>
      </c>
      <c r="B60" s="232" t="s">
        <v>685</v>
      </c>
      <c r="C60" s="231">
        <v>0</v>
      </c>
      <c r="D60" s="234">
        <v>0</v>
      </c>
      <c r="E60" s="233">
        <v>0</v>
      </c>
      <c r="F60" s="561">
        <f>SUM(F61:F64)</f>
        <v>669890.9789999999</v>
      </c>
      <c r="G60" s="561">
        <f aca="true" t="shared" si="9" ref="G60:W60">SUM(G61:G64)</f>
        <v>0</v>
      </c>
      <c r="H60" s="561">
        <f t="shared" si="9"/>
        <v>0</v>
      </c>
      <c r="I60" s="561">
        <f t="shared" si="9"/>
        <v>669890.9789999999</v>
      </c>
      <c r="J60" s="561">
        <f t="shared" si="9"/>
        <v>0</v>
      </c>
      <c r="K60" s="561">
        <f t="shared" si="9"/>
        <v>623705.485</v>
      </c>
      <c r="L60" s="561">
        <f t="shared" si="9"/>
        <v>0</v>
      </c>
      <c r="M60" s="561">
        <f t="shared" si="9"/>
        <v>0</v>
      </c>
      <c r="N60" s="561">
        <f t="shared" si="9"/>
        <v>623705.485</v>
      </c>
      <c r="O60" s="561">
        <f t="shared" si="9"/>
        <v>0</v>
      </c>
      <c r="P60" s="561">
        <f t="shared" si="9"/>
        <v>550464.99</v>
      </c>
      <c r="Q60" s="561">
        <f t="shared" si="9"/>
        <v>0</v>
      </c>
      <c r="R60" s="561">
        <f t="shared" si="9"/>
        <v>0</v>
      </c>
      <c r="S60" s="561">
        <f t="shared" si="9"/>
        <v>550464.99</v>
      </c>
      <c r="T60" s="561">
        <f t="shared" si="9"/>
        <v>50500</v>
      </c>
      <c r="U60" s="561">
        <f t="shared" si="9"/>
        <v>0</v>
      </c>
      <c r="V60" s="561">
        <f t="shared" si="9"/>
        <v>0</v>
      </c>
      <c r="W60" s="561">
        <f t="shared" si="9"/>
        <v>50500</v>
      </c>
    </row>
    <row r="61" spans="1:23" s="221" customFormat="1" ht="25.5">
      <c r="A61" s="564">
        <v>1</v>
      </c>
      <c r="B61" s="242" t="s">
        <v>698</v>
      </c>
      <c r="C61" s="229"/>
      <c r="D61" s="230"/>
      <c r="E61" s="243"/>
      <c r="F61" s="565"/>
      <c r="G61" s="565"/>
      <c r="H61" s="565"/>
      <c r="I61" s="565"/>
      <c r="J61" s="565"/>
      <c r="K61" s="565"/>
      <c r="L61" s="565"/>
      <c r="M61" s="565"/>
      <c r="N61" s="565"/>
      <c r="O61" s="565"/>
      <c r="P61" s="565"/>
      <c r="Q61" s="565"/>
      <c r="R61" s="565"/>
      <c r="S61" s="565"/>
      <c r="T61" s="565"/>
      <c r="U61" s="565"/>
      <c r="V61" s="565"/>
      <c r="W61" s="565"/>
    </row>
    <row r="62" spans="1:23" s="221" customFormat="1" ht="25.5">
      <c r="A62" s="564"/>
      <c r="B62" s="242" t="s">
        <v>377</v>
      </c>
      <c r="C62" s="229" t="s">
        <v>319</v>
      </c>
      <c r="D62" s="230" t="s">
        <v>306</v>
      </c>
      <c r="E62" s="243" t="s">
        <v>378</v>
      </c>
      <c r="F62" s="565">
        <v>648705.485</v>
      </c>
      <c r="G62" s="565">
        <v>0</v>
      </c>
      <c r="H62" s="565">
        <v>0</v>
      </c>
      <c r="I62" s="565">
        <v>648705.485</v>
      </c>
      <c r="J62" s="565">
        <v>0</v>
      </c>
      <c r="K62" s="565">
        <v>618705.485</v>
      </c>
      <c r="L62" s="565"/>
      <c r="M62" s="565"/>
      <c r="N62" s="565">
        <v>618705.485</v>
      </c>
      <c r="O62" s="565"/>
      <c r="P62" s="565">
        <v>540964.99</v>
      </c>
      <c r="Q62" s="565">
        <v>0</v>
      </c>
      <c r="R62" s="565">
        <v>0</v>
      </c>
      <c r="S62" s="565">
        <v>540964.99</v>
      </c>
      <c r="T62" s="565">
        <v>40000</v>
      </c>
      <c r="U62" s="565">
        <v>0</v>
      </c>
      <c r="V62" s="565">
        <v>0</v>
      </c>
      <c r="W62" s="565">
        <v>40000</v>
      </c>
    </row>
    <row r="63" spans="1:23" s="221" customFormat="1" ht="25.5">
      <c r="A63" s="564">
        <v>2</v>
      </c>
      <c r="B63" s="242" t="s">
        <v>698</v>
      </c>
      <c r="C63" s="229">
        <v>0</v>
      </c>
      <c r="D63" s="230">
        <v>0</v>
      </c>
      <c r="E63" s="243">
        <v>0</v>
      </c>
      <c r="F63" s="565">
        <v>0</v>
      </c>
      <c r="G63" s="565">
        <v>0</v>
      </c>
      <c r="H63" s="565">
        <v>0</v>
      </c>
      <c r="I63" s="565">
        <v>0</v>
      </c>
      <c r="J63" s="565">
        <v>0</v>
      </c>
      <c r="K63" s="565">
        <v>0</v>
      </c>
      <c r="L63" s="565"/>
      <c r="M63" s="565"/>
      <c r="N63" s="565"/>
      <c r="O63" s="565"/>
      <c r="P63" s="565">
        <v>0</v>
      </c>
      <c r="Q63" s="565">
        <v>0</v>
      </c>
      <c r="R63" s="565">
        <v>0</v>
      </c>
      <c r="S63" s="565">
        <v>0</v>
      </c>
      <c r="T63" s="565">
        <v>0</v>
      </c>
      <c r="U63" s="565">
        <v>0</v>
      </c>
      <c r="V63" s="565">
        <v>0</v>
      </c>
      <c r="W63" s="565">
        <v>0</v>
      </c>
    </row>
    <row r="64" spans="1:23" s="221" customFormat="1" ht="38.25">
      <c r="A64" s="564"/>
      <c r="B64" s="242" t="s">
        <v>717</v>
      </c>
      <c r="C64" s="229" t="s">
        <v>275</v>
      </c>
      <c r="D64" s="230" t="s">
        <v>364</v>
      </c>
      <c r="E64" s="243" t="s">
        <v>718</v>
      </c>
      <c r="F64" s="565">
        <v>21185.494</v>
      </c>
      <c r="G64" s="565">
        <v>0</v>
      </c>
      <c r="H64" s="565">
        <v>0</v>
      </c>
      <c r="I64" s="565">
        <v>21185.494</v>
      </c>
      <c r="J64" s="565">
        <v>0</v>
      </c>
      <c r="K64" s="565">
        <v>5000</v>
      </c>
      <c r="L64" s="565"/>
      <c r="M64" s="565"/>
      <c r="N64" s="565">
        <v>5000</v>
      </c>
      <c r="O64" s="565"/>
      <c r="P64" s="565">
        <v>9500</v>
      </c>
      <c r="Q64" s="565">
        <v>0</v>
      </c>
      <c r="R64" s="565">
        <v>0</v>
      </c>
      <c r="S64" s="565">
        <v>9500</v>
      </c>
      <c r="T64" s="565">
        <v>10500</v>
      </c>
      <c r="U64" s="565">
        <v>0</v>
      </c>
      <c r="V64" s="565">
        <v>0</v>
      </c>
      <c r="W64" s="565">
        <v>10500</v>
      </c>
    </row>
    <row r="65" spans="1:23" s="221" customFormat="1" ht="25.5">
      <c r="A65" s="226" t="s">
        <v>555</v>
      </c>
      <c r="B65" s="232" t="s">
        <v>690</v>
      </c>
      <c r="C65" s="229">
        <v>0</v>
      </c>
      <c r="D65" s="230">
        <v>0</v>
      </c>
      <c r="E65" s="243">
        <v>0</v>
      </c>
      <c r="F65" s="565">
        <v>0</v>
      </c>
      <c r="G65" s="565">
        <v>0</v>
      </c>
      <c r="H65" s="565">
        <v>0</v>
      </c>
      <c r="I65" s="565">
        <v>0</v>
      </c>
      <c r="J65" s="565">
        <v>0</v>
      </c>
      <c r="K65" s="565">
        <v>0</v>
      </c>
      <c r="L65" s="565"/>
      <c r="M65" s="565"/>
      <c r="N65" s="565"/>
      <c r="O65" s="565"/>
      <c r="P65" s="565">
        <v>0</v>
      </c>
      <c r="Q65" s="565">
        <v>0</v>
      </c>
      <c r="R65" s="565">
        <v>0</v>
      </c>
      <c r="S65" s="565">
        <v>0</v>
      </c>
      <c r="T65" s="565">
        <v>0</v>
      </c>
      <c r="U65" s="565">
        <v>0</v>
      </c>
      <c r="V65" s="565">
        <v>0</v>
      </c>
      <c r="W65" s="565">
        <v>0</v>
      </c>
    </row>
    <row r="66" spans="1:23" s="221" customFormat="1" ht="25.5">
      <c r="A66" s="566" t="s">
        <v>59</v>
      </c>
      <c r="B66" s="567" t="s">
        <v>719</v>
      </c>
      <c r="C66" s="566">
        <v>0</v>
      </c>
      <c r="D66" s="568">
        <v>0</v>
      </c>
      <c r="E66" s="569">
        <v>0</v>
      </c>
      <c r="F66" s="570">
        <f>F67+F77</f>
        <v>1088631.969</v>
      </c>
      <c r="G66" s="570">
        <f aca="true" t="shared" si="10" ref="G66:W66">G67+G77</f>
        <v>0</v>
      </c>
      <c r="H66" s="570">
        <f t="shared" si="10"/>
        <v>678450.731</v>
      </c>
      <c r="I66" s="570">
        <f t="shared" si="10"/>
        <v>410181.23799999995</v>
      </c>
      <c r="J66" s="570">
        <f t="shared" si="10"/>
        <v>0</v>
      </c>
      <c r="K66" s="570">
        <f t="shared" si="10"/>
        <v>625512.502</v>
      </c>
      <c r="L66" s="570">
        <f t="shared" si="10"/>
        <v>0</v>
      </c>
      <c r="M66" s="570">
        <f t="shared" si="10"/>
        <v>318399</v>
      </c>
      <c r="N66" s="570">
        <f t="shared" si="10"/>
        <v>307113.502</v>
      </c>
      <c r="O66" s="570">
        <f t="shared" si="10"/>
        <v>0</v>
      </c>
      <c r="P66" s="570">
        <f t="shared" si="10"/>
        <v>618687.9010000001</v>
      </c>
      <c r="Q66" s="570">
        <f t="shared" si="10"/>
        <v>0</v>
      </c>
      <c r="R66" s="570">
        <f t="shared" si="10"/>
        <v>319899</v>
      </c>
      <c r="S66" s="570">
        <f t="shared" si="10"/>
        <v>298788.90099999995</v>
      </c>
      <c r="T66" s="570">
        <f t="shared" si="10"/>
        <v>50026.84600000002</v>
      </c>
      <c r="U66" s="570">
        <f t="shared" si="10"/>
        <v>0</v>
      </c>
      <c r="V66" s="570">
        <f t="shared" si="10"/>
        <v>0</v>
      </c>
      <c r="W66" s="570">
        <f t="shared" si="10"/>
        <v>50026.84600000002</v>
      </c>
    </row>
    <row r="67" spans="1:23" s="221" customFormat="1" ht="38.25">
      <c r="A67" s="226" t="s">
        <v>554</v>
      </c>
      <c r="B67" s="232" t="s">
        <v>685</v>
      </c>
      <c r="C67" s="231">
        <v>0</v>
      </c>
      <c r="D67" s="234">
        <v>0</v>
      </c>
      <c r="E67" s="233">
        <v>0</v>
      </c>
      <c r="F67" s="561">
        <f>SUM(F69:F76)</f>
        <v>1088631.969</v>
      </c>
      <c r="G67" s="561">
        <f aca="true" t="shared" si="11" ref="G67:W67">SUM(G69:G76)</f>
        <v>0</v>
      </c>
      <c r="H67" s="561">
        <f t="shared" si="11"/>
        <v>678450.731</v>
      </c>
      <c r="I67" s="561">
        <f t="shared" si="11"/>
        <v>410181.23799999995</v>
      </c>
      <c r="J67" s="561">
        <f t="shared" si="11"/>
        <v>0</v>
      </c>
      <c r="K67" s="561">
        <f t="shared" si="11"/>
        <v>625512.502</v>
      </c>
      <c r="L67" s="561">
        <f t="shared" si="11"/>
        <v>0</v>
      </c>
      <c r="M67" s="561">
        <f t="shared" si="11"/>
        <v>318399</v>
      </c>
      <c r="N67" s="561">
        <f t="shared" si="11"/>
        <v>307113.502</v>
      </c>
      <c r="O67" s="561">
        <f t="shared" si="11"/>
        <v>0</v>
      </c>
      <c r="P67" s="561">
        <f t="shared" si="11"/>
        <v>618687.9010000001</v>
      </c>
      <c r="Q67" s="561">
        <f t="shared" si="11"/>
        <v>0</v>
      </c>
      <c r="R67" s="561">
        <f t="shared" si="11"/>
        <v>319899</v>
      </c>
      <c r="S67" s="561">
        <f t="shared" si="11"/>
        <v>298788.90099999995</v>
      </c>
      <c r="T67" s="561">
        <f t="shared" si="11"/>
        <v>50026.84600000002</v>
      </c>
      <c r="U67" s="561">
        <f t="shared" si="11"/>
        <v>0</v>
      </c>
      <c r="V67" s="561">
        <f t="shared" si="11"/>
        <v>0</v>
      </c>
      <c r="W67" s="561">
        <f t="shared" si="11"/>
        <v>50026.84600000002</v>
      </c>
    </row>
    <row r="68" spans="1:23" s="221" customFormat="1" ht="25.5">
      <c r="A68" s="564">
        <v>1</v>
      </c>
      <c r="B68" s="242" t="s">
        <v>698</v>
      </c>
      <c r="C68" s="229">
        <v>0</v>
      </c>
      <c r="D68" s="230">
        <v>0</v>
      </c>
      <c r="E68" s="243">
        <v>0</v>
      </c>
      <c r="F68" s="565">
        <v>0</v>
      </c>
      <c r="G68" s="565">
        <v>0</v>
      </c>
      <c r="H68" s="565">
        <v>0</v>
      </c>
      <c r="I68" s="565">
        <v>0</v>
      </c>
      <c r="J68" s="565">
        <v>0</v>
      </c>
      <c r="K68" s="565">
        <v>0</v>
      </c>
      <c r="L68" s="565"/>
      <c r="M68" s="565"/>
      <c r="N68" s="565"/>
      <c r="O68" s="565"/>
      <c r="P68" s="565">
        <v>0</v>
      </c>
      <c r="Q68" s="565">
        <v>0</v>
      </c>
      <c r="R68" s="565">
        <v>0</v>
      </c>
      <c r="S68" s="565">
        <v>0</v>
      </c>
      <c r="T68" s="565">
        <v>0</v>
      </c>
      <c r="U68" s="565">
        <v>0</v>
      </c>
      <c r="V68" s="565">
        <v>0</v>
      </c>
      <c r="W68" s="565">
        <v>0</v>
      </c>
    </row>
    <row r="69" spans="1:23" s="221" customFormat="1" ht="127.5">
      <c r="A69" s="564"/>
      <c r="B69" s="242" t="s">
        <v>323</v>
      </c>
      <c r="C69" s="229" t="s">
        <v>279</v>
      </c>
      <c r="D69" s="230" t="s">
        <v>324</v>
      </c>
      <c r="E69" s="243" t="s">
        <v>720</v>
      </c>
      <c r="F69" s="565">
        <v>205987.308</v>
      </c>
      <c r="G69" s="565">
        <v>0</v>
      </c>
      <c r="H69" s="565">
        <v>131582</v>
      </c>
      <c r="I69" s="565">
        <v>74405.30799999999</v>
      </c>
      <c r="J69" s="565">
        <v>0</v>
      </c>
      <c r="K69" s="565">
        <v>147335.701</v>
      </c>
      <c r="L69" s="565"/>
      <c r="M69" s="565">
        <v>118424</v>
      </c>
      <c r="N69" s="565">
        <v>28911.701</v>
      </c>
      <c r="O69" s="565"/>
      <c r="P69" s="565">
        <v>144849.932</v>
      </c>
      <c r="Q69" s="565">
        <v>0</v>
      </c>
      <c r="R69" s="565">
        <v>118424</v>
      </c>
      <c r="S69" s="565">
        <v>26425.932</v>
      </c>
      <c r="T69" s="565">
        <v>2485.769</v>
      </c>
      <c r="U69" s="565">
        <v>0</v>
      </c>
      <c r="V69" s="565">
        <v>0</v>
      </c>
      <c r="W69" s="565">
        <v>2485.769</v>
      </c>
    </row>
    <row r="70" spans="1:23" s="221" customFormat="1" ht="102">
      <c r="A70" s="564"/>
      <c r="B70" s="242" t="s">
        <v>325</v>
      </c>
      <c r="C70" s="229" t="s">
        <v>319</v>
      </c>
      <c r="D70" s="230" t="s">
        <v>324</v>
      </c>
      <c r="E70" s="243" t="s">
        <v>721</v>
      </c>
      <c r="F70" s="565">
        <v>190406.775</v>
      </c>
      <c r="G70" s="565">
        <v>0</v>
      </c>
      <c r="H70" s="565">
        <v>156772.731</v>
      </c>
      <c r="I70" s="565">
        <v>33634.043999999994</v>
      </c>
      <c r="J70" s="565">
        <v>0</v>
      </c>
      <c r="K70" s="565">
        <v>171465.64</v>
      </c>
      <c r="L70" s="565"/>
      <c r="M70" s="565">
        <v>141095</v>
      </c>
      <c r="N70" s="565">
        <v>30370.64</v>
      </c>
      <c r="O70" s="565"/>
      <c r="P70" s="565">
        <v>170340.983</v>
      </c>
      <c r="Q70" s="565">
        <v>0</v>
      </c>
      <c r="R70" s="565">
        <v>141095</v>
      </c>
      <c r="S70" s="565">
        <v>29245.983</v>
      </c>
      <c r="T70" s="565">
        <v>1124.657</v>
      </c>
      <c r="U70" s="565">
        <v>0</v>
      </c>
      <c r="V70" s="565">
        <v>0</v>
      </c>
      <c r="W70" s="565">
        <v>1124.657</v>
      </c>
    </row>
    <row r="71" spans="1:23" s="221" customFormat="1" ht="38.25">
      <c r="A71" s="564"/>
      <c r="B71" s="242" t="s">
        <v>326</v>
      </c>
      <c r="C71" s="229" t="s">
        <v>277</v>
      </c>
      <c r="D71" s="230" t="s">
        <v>327</v>
      </c>
      <c r="E71" s="243" t="s">
        <v>328</v>
      </c>
      <c r="F71" s="565">
        <v>29979.34</v>
      </c>
      <c r="G71" s="565">
        <v>0</v>
      </c>
      <c r="H71" s="565">
        <v>2880</v>
      </c>
      <c r="I71" s="565">
        <v>27099.34</v>
      </c>
      <c r="J71" s="565">
        <v>0</v>
      </c>
      <c r="K71" s="565">
        <v>27269.406</v>
      </c>
      <c r="L71" s="565"/>
      <c r="M71" s="565">
        <v>2880</v>
      </c>
      <c r="N71" s="565">
        <v>24389.406</v>
      </c>
      <c r="O71" s="565"/>
      <c r="P71" s="565">
        <v>25019.406</v>
      </c>
      <c r="Q71" s="565">
        <v>0</v>
      </c>
      <c r="R71" s="565">
        <v>2880</v>
      </c>
      <c r="S71" s="565">
        <v>22139.406</v>
      </c>
      <c r="T71" s="565">
        <v>2250</v>
      </c>
      <c r="U71" s="565">
        <v>0</v>
      </c>
      <c r="V71" s="565">
        <v>0</v>
      </c>
      <c r="W71" s="565">
        <v>2250</v>
      </c>
    </row>
    <row r="72" spans="1:23" s="221" customFormat="1" ht="38.25">
      <c r="A72" s="564"/>
      <c r="B72" s="242" t="s">
        <v>332</v>
      </c>
      <c r="C72" s="229" t="s">
        <v>333</v>
      </c>
      <c r="D72" s="230" t="s">
        <v>306</v>
      </c>
      <c r="E72" s="243" t="s">
        <v>334</v>
      </c>
      <c r="F72" s="565">
        <v>70000</v>
      </c>
      <c r="G72" s="565">
        <v>0</v>
      </c>
      <c r="H72" s="565">
        <v>50000</v>
      </c>
      <c r="I72" s="565">
        <v>20000</v>
      </c>
      <c r="J72" s="565">
        <v>0</v>
      </c>
      <c r="K72" s="565">
        <v>70000</v>
      </c>
      <c r="L72" s="565"/>
      <c r="M72" s="565">
        <v>50000</v>
      </c>
      <c r="N72" s="565">
        <v>20000</v>
      </c>
      <c r="O72" s="565"/>
      <c r="P72" s="565">
        <v>68100</v>
      </c>
      <c r="Q72" s="565">
        <v>0</v>
      </c>
      <c r="R72" s="565">
        <v>50000</v>
      </c>
      <c r="S72" s="565">
        <v>18100</v>
      </c>
      <c r="T72" s="565">
        <v>1900</v>
      </c>
      <c r="U72" s="565">
        <v>0</v>
      </c>
      <c r="V72" s="565">
        <v>0</v>
      </c>
      <c r="W72" s="565">
        <v>1900</v>
      </c>
    </row>
    <row r="73" spans="1:23" s="235" customFormat="1" ht="51">
      <c r="A73" s="564"/>
      <c r="B73" s="242" t="s">
        <v>329</v>
      </c>
      <c r="C73" s="229" t="s">
        <v>330</v>
      </c>
      <c r="D73" s="230" t="s">
        <v>722</v>
      </c>
      <c r="E73" s="243" t="s">
        <v>331</v>
      </c>
      <c r="F73" s="565">
        <v>220000</v>
      </c>
      <c r="G73" s="565">
        <v>0</v>
      </c>
      <c r="H73" s="565">
        <v>0</v>
      </c>
      <c r="I73" s="565">
        <v>220000</v>
      </c>
      <c r="J73" s="565">
        <v>0</v>
      </c>
      <c r="K73" s="565">
        <v>195000</v>
      </c>
      <c r="L73" s="565"/>
      <c r="M73" s="565"/>
      <c r="N73" s="565">
        <v>195000</v>
      </c>
      <c r="O73" s="565"/>
      <c r="P73" s="565">
        <v>194435.82499999998</v>
      </c>
      <c r="Q73" s="565">
        <v>0</v>
      </c>
      <c r="R73" s="565">
        <v>0</v>
      </c>
      <c r="S73" s="565">
        <v>194435.82499999998</v>
      </c>
      <c r="T73" s="565">
        <v>23564.175000000017</v>
      </c>
      <c r="U73" s="565">
        <v>0</v>
      </c>
      <c r="V73" s="565">
        <v>0</v>
      </c>
      <c r="W73" s="565">
        <v>23564.175000000017</v>
      </c>
    </row>
    <row r="74" spans="1:23" s="221" customFormat="1" ht="38.25">
      <c r="A74" s="564"/>
      <c r="B74" s="242" t="s">
        <v>723</v>
      </c>
      <c r="C74" s="229" t="s">
        <v>275</v>
      </c>
      <c r="D74" s="230" t="s">
        <v>364</v>
      </c>
      <c r="E74" s="243" t="s">
        <v>724</v>
      </c>
      <c r="F74" s="565">
        <v>29398.546</v>
      </c>
      <c r="G74" s="565">
        <v>0</v>
      </c>
      <c r="H74" s="565">
        <v>15000</v>
      </c>
      <c r="I74" s="565">
        <v>14398.545999999998</v>
      </c>
      <c r="J74" s="565">
        <v>0</v>
      </c>
      <c r="K74" s="565">
        <v>6000</v>
      </c>
      <c r="L74" s="565"/>
      <c r="M74" s="565">
        <v>6000</v>
      </c>
      <c r="N74" s="565"/>
      <c r="O74" s="565"/>
      <c r="P74" s="565">
        <v>7500</v>
      </c>
      <c r="Q74" s="565">
        <v>0</v>
      </c>
      <c r="R74" s="565">
        <v>7500</v>
      </c>
      <c r="S74" s="565">
        <v>0</v>
      </c>
      <c r="T74" s="565">
        <v>6500</v>
      </c>
      <c r="U74" s="565">
        <v>0</v>
      </c>
      <c r="V74" s="565">
        <v>0</v>
      </c>
      <c r="W74" s="565">
        <v>6500</v>
      </c>
    </row>
    <row r="75" spans="1:23" s="221" customFormat="1" ht="25.5">
      <c r="A75" s="564"/>
      <c r="B75" s="242" t="s">
        <v>335</v>
      </c>
      <c r="C75" s="229" t="s">
        <v>275</v>
      </c>
      <c r="D75" s="230" t="s">
        <v>336</v>
      </c>
      <c r="E75" s="243" t="s">
        <v>725</v>
      </c>
      <c r="F75" s="565">
        <v>176460</v>
      </c>
      <c r="G75" s="565">
        <v>0</v>
      </c>
      <c r="H75" s="565">
        <v>162216</v>
      </c>
      <c r="I75" s="565">
        <v>14244</v>
      </c>
      <c r="J75" s="565">
        <v>0</v>
      </c>
      <c r="K75" s="565">
        <v>7327.0960000000005</v>
      </c>
      <c r="L75" s="565"/>
      <c r="M75" s="565"/>
      <c r="N75" s="565">
        <v>7327.0960000000005</v>
      </c>
      <c r="O75" s="565"/>
      <c r="P75" s="565">
        <v>7327.0960000000005</v>
      </c>
      <c r="Q75" s="565">
        <v>0</v>
      </c>
      <c r="R75" s="565">
        <v>0</v>
      </c>
      <c r="S75" s="565">
        <v>7327.0960000000005</v>
      </c>
      <c r="T75" s="565">
        <v>6916.9039999999995</v>
      </c>
      <c r="U75" s="565">
        <v>0</v>
      </c>
      <c r="V75" s="565">
        <v>0</v>
      </c>
      <c r="W75" s="565">
        <v>6916.9039999999995</v>
      </c>
    </row>
    <row r="76" spans="1:23" s="221" customFormat="1" ht="38.25">
      <c r="A76" s="564"/>
      <c r="B76" s="242" t="s">
        <v>337</v>
      </c>
      <c r="C76" s="229" t="s">
        <v>275</v>
      </c>
      <c r="D76" s="230" t="s">
        <v>336</v>
      </c>
      <c r="E76" s="243" t="s">
        <v>338</v>
      </c>
      <c r="F76" s="565">
        <v>166400</v>
      </c>
      <c r="G76" s="565">
        <v>0</v>
      </c>
      <c r="H76" s="565">
        <v>160000</v>
      </c>
      <c r="I76" s="565">
        <v>6400</v>
      </c>
      <c r="J76" s="565">
        <v>0</v>
      </c>
      <c r="K76" s="565">
        <v>1114.659</v>
      </c>
      <c r="L76" s="565"/>
      <c r="M76" s="565"/>
      <c r="N76" s="565">
        <v>1114.659</v>
      </c>
      <c r="O76" s="565"/>
      <c r="P76" s="565">
        <v>1114.659</v>
      </c>
      <c r="Q76" s="565">
        <v>0</v>
      </c>
      <c r="R76" s="565">
        <v>0</v>
      </c>
      <c r="S76" s="565">
        <v>1114.659</v>
      </c>
      <c r="T76" s="565">
        <v>5285.341</v>
      </c>
      <c r="U76" s="565">
        <v>0</v>
      </c>
      <c r="V76" s="565">
        <v>0</v>
      </c>
      <c r="W76" s="565">
        <v>5285.341</v>
      </c>
    </row>
    <row r="77" spans="1:23" s="221" customFormat="1" ht="25.5">
      <c r="A77" s="226" t="s">
        <v>555</v>
      </c>
      <c r="B77" s="232" t="s">
        <v>690</v>
      </c>
      <c r="C77" s="229">
        <v>0</v>
      </c>
      <c r="D77" s="230">
        <v>0</v>
      </c>
      <c r="E77" s="243">
        <v>0</v>
      </c>
      <c r="F77" s="565">
        <v>0</v>
      </c>
      <c r="G77" s="565">
        <v>0</v>
      </c>
      <c r="H77" s="565">
        <v>0</v>
      </c>
      <c r="I77" s="565">
        <v>0</v>
      </c>
      <c r="J77" s="565">
        <v>0</v>
      </c>
      <c r="K77" s="565">
        <v>0</v>
      </c>
      <c r="L77" s="565"/>
      <c r="M77" s="565"/>
      <c r="N77" s="565"/>
      <c r="O77" s="565"/>
      <c r="P77" s="565">
        <v>0</v>
      </c>
      <c r="Q77" s="565">
        <v>0</v>
      </c>
      <c r="R77" s="565">
        <v>0</v>
      </c>
      <c r="S77" s="565">
        <v>0</v>
      </c>
      <c r="T77" s="565">
        <v>0</v>
      </c>
      <c r="U77" s="565">
        <v>0</v>
      </c>
      <c r="V77" s="565">
        <v>0</v>
      </c>
      <c r="W77" s="565">
        <v>0</v>
      </c>
    </row>
    <row r="78" spans="1:23" s="221" customFormat="1" ht="12.75">
      <c r="A78" s="236" t="s">
        <v>60</v>
      </c>
      <c r="B78" s="237" t="s">
        <v>726</v>
      </c>
      <c r="C78" s="236">
        <v>0</v>
      </c>
      <c r="D78" s="239">
        <v>0</v>
      </c>
      <c r="E78" s="238">
        <v>0</v>
      </c>
      <c r="F78" s="563">
        <f>F79+F101</f>
        <v>3017281.811</v>
      </c>
      <c r="G78" s="563">
        <f aca="true" t="shared" si="12" ref="G78:W78">G79+G101</f>
        <v>0</v>
      </c>
      <c r="H78" s="563">
        <f t="shared" si="12"/>
        <v>430000</v>
      </c>
      <c r="I78" s="563">
        <f t="shared" si="12"/>
        <v>2513376.4585000006</v>
      </c>
      <c r="J78" s="563">
        <f t="shared" si="12"/>
        <v>73905.35250000001</v>
      </c>
      <c r="K78" s="563">
        <f t="shared" si="12"/>
        <v>2295404.4715</v>
      </c>
      <c r="L78" s="563">
        <f t="shared" si="12"/>
        <v>0</v>
      </c>
      <c r="M78" s="563">
        <f t="shared" si="12"/>
        <v>430000</v>
      </c>
      <c r="N78" s="563">
        <f t="shared" si="12"/>
        <v>1813564.4715000002</v>
      </c>
      <c r="O78" s="563">
        <f t="shared" si="12"/>
        <v>51840</v>
      </c>
      <c r="P78" s="563">
        <f t="shared" si="12"/>
        <v>2185170.2846810003</v>
      </c>
      <c r="Q78" s="563">
        <f t="shared" si="12"/>
        <v>0</v>
      </c>
      <c r="R78" s="563">
        <f t="shared" si="12"/>
        <v>430000</v>
      </c>
      <c r="S78" s="563">
        <f t="shared" si="12"/>
        <v>1703330.2846810003</v>
      </c>
      <c r="T78" s="563">
        <f t="shared" si="12"/>
        <v>250624.5993</v>
      </c>
      <c r="U78" s="563">
        <f t="shared" si="12"/>
        <v>0</v>
      </c>
      <c r="V78" s="563">
        <f t="shared" si="12"/>
        <v>0</v>
      </c>
      <c r="W78" s="563">
        <f t="shared" si="12"/>
        <v>250624.5993</v>
      </c>
    </row>
    <row r="79" spans="1:23" s="221" customFormat="1" ht="38.25">
      <c r="A79" s="226" t="s">
        <v>554</v>
      </c>
      <c r="B79" s="232" t="s">
        <v>685</v>
      </c>
      <c r="C79" s="231">
        <v>0</v>
      </c>
      <c r="D79" s="234">
        <v>0</v>
      </c>
      <c r="E79" s="233">
        <v>0</v>
      </c>
      <c r="F79" s="561">
        <f>SUM(F80:F100)</f>
        <v>3017281.811</v>
      </c>
      <c r="G79" s="561">
        <f aca="true" t="shared" si="13" ref="G79:W79">SUM(G80:G100)</f>
        <v>0</v>
      </c>
      <c r="H79" s="561">
        <f t="shared" si="13"/>
        <v>430000</v>
      </c>
      <c r="I79" s="561">
        <f t="shared" si="13"/>
        <v>2513376.4585000006</v>
      </c>
      <c r="J79" s="561">
        <f t="shared" si="13"/>
        <v>73905.35250000001</v>
      </c>
      <c r="K79" s="561">
        <f t="shared" si="13"/>
        <v>2295404.4715</v>
      </c>
      <c r="L79" s="561">
        <f t="shared" si="13"/>
        <v>0</v>
      </c>
      <c r="M79" s="561">
        <f t="shared" si="13"/>
        <v>430000</v>
      </c>
      <c r="N79" s="561">
        <f t="shared" si="13"/>
        <v>1813564.4715000002</v>
      </c>
      <c r="O79" s="561">
        <f t="shared" si="13"/>
        <v>51840</v>
      </c>
      <c r="P79" s="561">
        <f t="shared" si="13"/>
        <v>2185170.2846810003</v>
      </c>
      <c r="Q79" s="561">
        <f t="shared" si="13"/>
        <v>0</v>
      </c>
      <c r="R79" s="561">
        <f t="shared" si="13"/>
        <v>430000</v>
      </c>
      <c r="S79" s="561">
        <f t="shared" si="13"/>
        <v>1703330.2846810003</v>
      </c>
      <c r="T79" s="561">
        <f t="shared" si="13"/>
        <v>250624.5993</v>
      </c>
      <c r="U79" s="561">
        <f t="shared" si="13"/>
        <v>0</v>
      </c>
      <c r="V79" s="561">
        <f t="shared" si="13"/>
        <v>0</v>
      </c>
      <c r="W79" s="561">
        <f t="shared" si="13"/>
        <v>250624.5993</v>
      </c>
    </row>
    <row r="80" spans="1:23" s="221" customFormat="1" ht="25.5">
      <c r="A80" s="564">
        <v>1</v>
      </c>
      <c r="B80" s="242" t="s">
        <v>698</v>
      </c>
      <c r="C80" s="229"/>
      <c r="D80" s="230"/>
      <c r="E80" s="243"/>
      <c r="F80" s="565"/>
      <c r="G80" s="565"/>
      <c r="H80" s="565"/>
      <c r="I80" s="565"/>
      <c r="J80" s="565"/>
      <c r="K80" s="565"/>
      <c r="L80" s="565"/>
      <c r="M80" s="565"/>
      <c r="N80" s="565"/>
      <c r="O80" s="565"/>
      <c r="P80" s="565"/>
      <c r="Q80" s="565"/>
      <c r="R80" s="565"/>
      <c r="S80" s="565"/>
      <c r="T80" s="565"/>
      <c r="U80" s="565"/>
      <c r="V80" s="565"/>
      <c r="W80" s="565"/>
    </row>
    <row r="81" spans="1:23" s="221" customFormat="1" ht="51">
      <c r="A81" s="564"/>
      <c r="B81" s="242" t="s">
        <v>300</v>
      </c>
      <c r="C81" s="229" t="s">
        <v>301</v>
      </c>
      <c r="D81" s="230" t="s">
        <v>302</v>
      </c>
      <c r="E81" s="243" t="s">
        <v>303</v>
      </c>
      <c r="F81" s="565">
        <v>1407966.799</v>
      </c>
      <c r="G81" s="565">
        <v>0</v>
      </c>
      <c r="H81" s="565">
        <v>350000</v>
      </c>
      <c r="I81" s="565">
        <v>1057966.799</v>
      </c>
      <c r="J81" s="565">
        <v>0</v>
      </c>
      <c r="K81" s="565">
        <v>1090164.538</v>
      </c>
      <c r="L81" s="565"/>
      <c r="M81" s="565">
        <v>350000</v>
      </c>
      <c r="N81" s="565">
        <v>740164.538</v>
      </c>
      <c r="O81" s="565"/>
      <c r="P81" s="565">
        <v>1033164.538</v>
      </c>
      <c r="Q81" s="565">
        <v>0</v>
      </c>
      <c r="R81" s="565">
        <v>350000</v>
      </c>
      <c r="S81" s="565">
        <v>683164.538</v>
      </c>
      <c r="T81" s="565">
        <v>30000</v>
      </c>
      <c r="U81" s="565">
        <v>0</v>
      </c>
      <c r="V81" s="565">
        <v>0</v>
      </c>
      <c r="W81" s="565">
        <v>30000</v>
      </c>
    </row>
    <row r="82" spans="1:23" s="221" customFormat="1" ht="76.5">
      <c r="A82" s="564"/>
      <c r="B82" s="242" t="s">
        <v>727</v>
      </c>
      <c r="C82" s="229" t="s">
        <v>728</v>
      </c>
      <c r="D82" s="230" t="s">
        <v>729</v>
      </c>
      <c r="E82" s="243" t="s">
        <v>730</v>
      </c>
      <c r="F82" s="565">
        <v>357135.37600000005</v>
      </c>
      <c r="G82" s="565">
        <v>0</v>
      </c>
      <c r="H82" s="565">
        <v>0</v>
      </c>
      <c r="I82" s="565">
        <v>357135.37600000005</v>
      </c>
      <c r="J82" s="565">
        <v>0</v>
      </c>
      <c r="K82" s="565">
        <v>351283.897</v>
      </c>
      <c r="L82" s="565"/>
      <c r="M82" s="565"/>
      <c r="N82" s="565">
        <v>351283.897</v>
      </c>
      <c r="O82" s="565"/>
      <c r="P82" s="565">
        <v>346123.9817</v>
      </c>
      <c r="Q82" s="565">
        <v>0</v>
      </c>
      <c r="R82" s="565">
        <v>0</v>
      </c>
      <c r="S82" s="565">
        <v>346123.9817</v>
      </c>
      <c r="T82" s="565">
        <v>5159.915299999993</v>
      </c>
      <c r="U82" s="565">
        <v>0</v>
      </c>
      <c r="V82" s="565">
        <v>0</v>
      </c>
      <c r="W82" s="565">
        <v>5159.915299999993</v>
      </c>
    </row>
    <row r="83" spans="1:23" s="221" customFormat="1" ht="38.25">
      <c r="A83" s="564"/>
      <c r="B83" s="242" t="s">
        <v>308</v>
      </c>
      <c r="C83" s="229" t="s">
        <v>309</v>
      </c>
      <c r="D83" s="230" t="s">
        <v>320</v>
      </c>
      <c r="E83" s="243" t="s">
        <v>310</v>
      </c>
      <c r="F83" s="565">
        <v>347660</v>
      </c>
      <c r="G83" s="565">
        <v>0</v>
      </c>
      <c r="H83" s="565">
        <v>0</v>
      </c>
      <c r="I83" s="565">
        <v>332740</v>
      </c>
      <c r="J83" s="565">
        <v>14920</v>
      </c>
      <c r="K83" s="565">
        <v>337660</v>
      </c>
      <c r="L83" s="565"/>
      <c r="M83" s="565"/>
      <c r="N83" s="565">
        <v>322740</v>
      </c>
      <c r="O83" s="565">
        <v>14920</v>
      </c>
      <c r="P83" s="565">
        <v>299920</v>
      </c>
      <c r="Q83" s="565">
        <v>0</v>
      </c>
      <c r="R83" s="565">
        <v>0</v>
      </c>
      <c r="S83" s="565">
        <v>285000</v>
      </c>
      <c r="T83" s="565">
        <v>20000</v>
      </c>
      <c r="U83" s="565">
        <v>0</v>
      </c>
      <c r="V83" s="565">
        <v>0</v>
      </c>
      <c r="W83" s="565">
        <v>20000</v>
      </c>
    </row>
    <row r="84" spans="1:23" s="235" customFormat="1" ht="63.75">
      <c r="A84" s="564"/>
      <c r="B84" s="242" t="s">
        <v>731</v>
      </c>
      <c r="C84" s="229" t="s">
        <v>732</v>
      </c>
      <c r="D84" s="230" t="s">
        <v>340</v>
      </c>
      <c r="E84" s="243" t="s">
        <v>733</v>
      </c>
      <c r="F84" s="565">
        <v>28174.608</v>
      </c>
      <c r="G84" s="565">
        <v>0</v>
      </c>
      <c r="H84" s="565">
        <v>0</v>
      </c>
      <c r="I84" s="565">
        <v>28174.608</v>
      </c>
      <c r="J84" s="565">
        <v>0</v>
      </c>
      <c r="K84" s="565">
        <v>19865.542999999998</v>
      </c>
      <c r="L84" s="565"/>
      <c r="M84" s="565"/>
      <c r="N84" s="565">
        <v>19865.542999999998</v>
      </c>
      <c r="O84" s="565"/>
      <c r="P84" s="565">
        <v>19618.309999999998</v>
      </c>
      <c r="Q84" s="565">
        <v>0</v>
      </c>
      <c r="R84" s="565">
        <v>0</v>
      </c>
      <c r="S84" s="565">
        <v>19618.309999999998</v>
      </c>
      <c r="T84" s="565">
        <v>247.233</v>
      </c>
      <c r="U84" s="565">
        <v>0</v>
      </c>
      <c r="V84" s="565">
        <v>0</v>
      </c>
      <c r="W84" s="565">
        <v>247.233</v>
      </c>
    </row>
    <row r="85" spans="1:26" s="240" customFormat="1" ht="38.25">
      <c r="A85" s="564"/>
      <c r="B85" s="242" t="s">
        <v>305</v>
      </c>
      <c r="C85" s="229" t="s">
        <v>277</v>
      </c>
      <c r="D85" s="230" t="s">
        <v>306</v>
      </c>
      <c r="E85" s="243" t="s">
        <v>307</v>
      </c>
      <c r="F85" s="565">
        <v>100400</v>
      </c>
      <c r="G85" s="565">
        <v>0</v>
      </c>
      <c r="H85" s="565">
        <v>80000</v>
      </c>
      <c r="I85" s="565">
        <v>20400</v>
      </c>
      <c r="J85" s="565">
        <v>0</v>
      </c>
      <c r="K85" s="565">
        <v>95732.87</v>
      </c>
      <c r="L85" s="565"/>
      <c r="M85" s="565">
        <v>80000</v>
      </c>
      <c r="N85" s="565">
        <v>15732.869999999999</v>
      </c>
      <c r="O85" s="565"/>
      <c r="P85" s="565">
        <v>95732.87</v>
      </c>
      <c r="Q85" s="565">
        <v>0</v>
      </c>
      <c r="R85" s="565">
        <v>80000</v>
      </c>
      <c r="S85" s="565">
        <v>15732.869999999999</v>
      </c>
      <c r="T85" s="565">
        <v>4667.130000000001</v>
      </c>
      <c r="U85" s="565">
        <v>0</v>
      </c>
      <c r="V85" s="565">
        <v>0</v>
      </c>
      <c r="W85" s="565">
        <v>4667.130000000001</v>
      </c>
      <c r="Y85" s="241">
        <v>26734.274</v>
      </c>
      <c r="Z85" s="241">
        <v>0</v>
      </c>
    </row>
    <row r="86" spans="1:23" s="235" customFormat="1" ht="25.5">
      <c r="A86" s="564"/>
      <c r="B86" s="242" t="s">
        <v>311</v>
      </c>
      <c r="C86" s="229" t="s">
        <v>277</v>
      </c>
      <c r="D86" s="230" t="s">
        <v>312</v>
      </c>
      <c r="E86" s="243" t="s">
        <v>313</v>
      </c>
      <c r="F86" s="565">
        <v>200553.502</v>
      </c>
      <c r="G86" s="565">
        <v>0</v>
      </c>
      <c r="H86" s="565">
        <v>0</v>
      </c>
      <c r="I86" s="565">
        <v>200553.502</v>
      </c>
      <c r="J86" s="565">
        <v>0</v>
      </c>
      <c r="K86" s="565">
        <v>115000</v>
      </c>
      <c r="L86" s="565"/>
      <c r="M86" s="565"/>
      <c r="N86" s="565">
        <v>115000</v>
      </c>
      <c r="O86" s="565"/>
      <c r="P86" s="565">
        <v>108463.282481</v>
      </c>
      <c r="Q86" s="565">
        <v>0</v>
      </c>
      <c r="R86" s="565">
        <v>0</v>
      </c>
      <c r="S86" s="565">
        <v>108463.282481</v>
      </c>
      <c r="T86" s="565">
        <v>57000</v>
      </c>
      <c r="U86" s="565">
        <v>0</v>
      </c>
      <c r="V86" s="565">
        <v>0</v>
      </c>
      <c r="W86" s="565">
        <v>57000</v>
      </c>
    </row>
    <row r="87" spans="1:23" s="221" customFormat="1" ht="25.5">
      <c r="A87" s="564"/>
      <c r="B87" s="242" t="s">
        <v>734</v>
      </c>
      <c r="C87" s="229" t="s">
        <v>279</v>
      </c>
      <c r="D87" s="230" t="s">
        <v>714</v>
      </c>
      <c r="E87" s="243" t="s">
        <v>735</v>
      </c>
      <c r="F87" s="565">
        <v>195654</v>
      </c>
      <c r="G87" s="565">
        <v>0</v>
      </c>
      <c r="H87" s="565">
        <v>0</v>
      </c>
      <c r="I87" s="565">
        <v>195654</v>
      </c>
      <c r="J87" s="565">
        <v>0</v>
      </c>
      <c r="K87" s="565">
        <v>110000</v>
      </c>
      <c r="L87" s="565"/>
      <c r="M87" s="565"/>
      <c r="N87" s="565">
        <v>110000</v>
      </c>
      <c r="O87" s="565"/>
      <c r="P87" s="565">
        <v>110000.00000000003</v>
      </c>
      <c r="Q87" s="565">
        <v>0</v>
      </c>
      <c r="R87" s="565">
        <v>0</v>
      </c>
      <c r="S87" s="565">
        <v>110000.00000000003</v>
      </c>
      <c r="T87" s="565">
        <v>50000</v>
      </c>
      <c r="U87" s="565">
        <v>0</v>
      </c>
      <c r="V87" s="565">
        <v>0</v>
      </c>
      <c r="W87" s="565">
        <v>50000</v>
      </c>
    </row>
    <row r="88" spans="1:23" s="221" customFormat="1" ht="51">
      <c r="A88" s="564"/>
      <c r="B88" s="242" t="s">
        <v>314</v>
      </c>
      <c r="C88" s="229" t="s">
        <v>280</v>
      </c>
      <c r="D88" s="230" t="s">
        <v>364</v>
      </c>
      <c r="E88" s="243" t="s">
        <v>315</v>
      </c>
      <c r="F88" s="565">
        <v>67112.969</v>
      </c>
      <c r="G88" s="565">
        <v>0</v>
      </c>
      <c r="H88" s="565">
        <v>0</v>
      </c>
      <c r="I88" s="565">
        <v>67112.969</v>
      </c>
      <c r="J88" s="565">
        <v>0</v>
      </c>
      <c r="K88" s="565">
        <v>30000</v>
      </c>
      <c r="L88" s="565"/>
      <c r="M88" s="565"/>
      <c r="N88" s="565">
        <v>30000</v>
      </c>
      <c r="O88" s="565"/>
      <c r="P88" s="565">
        <v>30000</v>
      </c>
      <c r="Q88" s="565">
        <v>0</v>
      </c>
      <c r="R88" s="565">
        <v>0</v>
      </c>
      <c r="S88" s="565">
        <v>30000</v>
      </c>
      <c r="T88" s="565">
        <v>20000</v>
      </c>
      <c r="U88" s="565">
        <v>0</v>
      </c>
      <c r="V88" s="565">
        <v>0</v>
      </c>
      <c r="W88" s="565">
        <v>20000</v>
      </c>
    </row>
    <row r="89" spans="1:23" s="235" customFormat="1" ht="63.75">
      <c r="A89" s="564"/>
      <c r="B89" s="242" t="s">
        <v>316</v>
      </c>
      <c r="C89" s="229" t="s">
        <v>275</v>
      </c>
      <c r="D89" s="230" t="s">
        <v>312</v>
      </c>
      <c r="E89" s="243" t="s">
        <v>317</v>
      </c>
      <c r="F89" s="565">
        <v>46452.688</v>
      </c>
      <c r="G89" s="565">
        <v>0</v>
      </c>
      <c r="H89" s="565">
        <v>0</v>
      </c>
      <c r="I89" s="565">
        <v>46452.688</v>
      </c>
      <c r="J89" s="565">
        <v>0</v>
      </c>
      <c r="K89" s="565">
        <v>15000</v>
      </c>
      <c r="L89" s="565"/>
      <c r="M89" s="565"/>
      <c r="N89" s="565">
        <v>15000</v>
      </c>
      <c r="O89" s="565"/>
      <c r="P89" s="565">
        <v>15000</v>
      </c>
      <c r="Q89" s="565">
        <v>0</v>
      </c>
      <c r="R89" s="565">
        <v>0</v>
      </c>
      <c r="S89" s="565">
        <v>15000</v>
      </c>
      <c r="T89" s="565">
        <v>20000</v>
      </c>
      <c r="U89" s="565">
        <v>0</v>
      </c>
      <c r="V89" s="565">
        <v>0</v>
      </c>
      <c r="W89" s="565">
        <v>20000</v>
      </c>
    </row>
    <row r="90" spans="1:23" s="221" customFormat="1" ht="51">
      <c r="A90" s="564"/>
      <c r="B90" s="242" t="s">
        <v>736</v>
      </c>
      <c r="C90" s="229" t="s">
        <v>737</v>
      </c>
      <c r="D90" s="230" t="s">
        <v>304</v>
      </c>
      <c r="E90" s="243" t="s">
        <v>738</v>
      </c>
      <c r="F90" s="565">
        <v>94380</v>
      </c>
      <c r="G90" s="565">
        <v>0</v>
      </c>
      <c r="H90" s="565">
        <v>0</v>
      </c>
      <c r="I90" s="565">
        <v>94380</v>
      </c>
      <c r="J90" s="565">
        <v>0</v>
      </c>
      <c r="K90" s="565">
        <v>3905.238</v>
      </c>
      <c r="L90" s="565"/>
      <c r="M90" s="565"/>
      <c r="N90" s="565">
        <v>3905.238</v>
      </c>
      <c r="O90" s="565"/>
      <c r="P90" s="565">
        <v>3905.238</v>
      </c>
      <c r="Q90" s="565">
        <v>0</v>
      </c>
      <c r="R90" s="565">
        <v>0</v>
      </c>
      <c r="S90" s="565">
        <v>3905.238</v>
      </c>
      <c r="T90" s="565">
        <v>25000</v>
      </c>
      <c r="U90" s="565">
        <v>0</v>
      </c>
      <c r="V90" s="565">
        <v>0</v>
      </c>
      <c r="W90" s="565">
        <v>25000</v>
      </c>
    </row>
    <row r="91" spans="1:23" s="221" customFormat="1" ht="12.75">
      <c r="A91" s="564">
        <v>2</v>
      </c>
      <c r="B91" s="242" t="s">
        <v>167</v>
      </c>
      <c r="C91" s="229"/>
      <c r="D91" s="230"/>
      <c r="E91" s="243"/>
      <c r="F91" s="565"/>
      <c r="G91" s="565"/>
      <c r="H91" s="565"/>
      <c r="I91" s="565"/>
      <c r="J91" s="565"/>
      <c r="K91" s="565"/>
      <c r="L91" s="565"/>
      <c r="M91" s="565"/>
      <c r="N91" s="565"/>
      <c r="O91" s="565"/>
      <c r="P91" s="565"/>
      <c r="Q91" s="565"/>
      <c r="R91" s="565"/>
      <c r="S91" s="565"/>
      <c r="T91" s="565"/>
      <c r="U91" s="565"/>
      <c r="V91" s="565"/>
      <c r="W91" s="565"/>
    </row>
    <row r="92" spans="1:23" s="221" customFormat="1" ht="51">
      <c r="A92" s="564"/>
      <c r="B92" s="242" t="s">
        <v>297</v>
      </c>
      <c r="C92" s="229" t="s">
        <v>285</v>
      </c>
      <c r="D92" s="230" t="s">
        <v>298</v>
      </c>
      <c r="E92" s="243" t="s">
        <v>299</v>
      </c>
      <c r="F92" s="565">
        <v>19354.643</v>
      </c>
      <c r="G92" s="565">
        <v>0</v>
      </c>
      <c r="H92" s="565">
        <v>0</v>
      </c>
      <c r="I92" s="565">
        <v>19354.643</v>
      </c>
      <c r="J92" s="565">
        <v>0</v>
      </c>
      <c r="K92" s="565">
        <v>17612.4417</v>
      </c>
      <c r="L92" s="565"/>
      <c r="M92" s="565"/>
      <c r="N92" s="565">
        <v>17612.4417</v>
      </c>
      <c r="O92" s="565"/>
      <c r="P92" s="565">
        <v>17392.4417</v>
      </c>
      <c r="Q92" s="565">
        <v>0</v>
      </c>
      <c r="R92" s="565">
        <v>0</v>
      </c>
      <c r="S92" s="565">
        <v>17392.4417</v>
      </c>
      <c r="T92" s="565">
        <v>220</v>
      </c>
      <c r="U92" s="565">
        <v>0</v>
      </c>
      <c r="V92" s="565">
        <v>0</v>
      </c>
      <c r="W92" s="565">
        <v>220</v>
      </c>
    </row>
    <row r="93" spans="1:26" s="221" customFormat="1" ht="12.75">
      <c r="A93" s="564">
        <v>3</v>
      </c>
      <c r="B93" s="242" t="s">
        <v>170</v>
      </c>
      <c r="C93" s="229"/>
      <c r="D93" s="230"/>
      <c r="E93" s="243"/>
      <c r="F93" s="565"/>
      <c r="G93" s="565"/>
      <c r="H93" s="565"/>
      <c r="I93" s="565"/>
      <c r="J93" s="565"/>
      <c r="K93" s="565"/>
      <c r="L93" s="565"/>
      <c r="M93" s="565"/>
      <c r="N93" s="565"/>
      <c r="O93" s="565"/>
      <c r="P93" s="565"/>
      <c r="Q93" s="565"/>
      <c r="R93" s="565"/>
      <c r="S93" s="565"/>
      <c r="T93" s="565"/>
      <c r="U93" s="565"/>
      <c r="V93" s="565"/>
      <c r="W93" s="565"/>
      <c r="Z93" s="228"/>
    </row>
    <row r="94" spans="1:23" s="221" customFormat="1" ht="51">
      <c r="A94" s="564"/>
      <c r="B94" s="242" t="s">
        <v>739</v>
      </c>
      <c r="C94" s="229" t="s">
        <v>275</v>
      </c>
      <c r="D94" s="230">
        <v>2020</v>
      </c>
      <c r="E94" s="243" t="s">
        <v>322</v>
      </c>
      <c r="F94" s="565">
        <v>12260.321</v>
      </c>
      <c r="G94" s="565">
        <v>0</v>
      </c>
      <c r="H94" s="565">
        <v>0</v>
      </c>
      <c r="I94" s="565">
        <v>12260.321</v>
      </c>
      <c r="J94" s="565">
        <v>0</v>
      </c>
      <c r="K94" s="565">
        <v>12260.321</v>
      </c>
      <c r="L94" s="565"/>
      <c r="M94" s="565"/>
      <c r="N94" s="565">
        <v>12260.321</v>
      </c>
      <c r="O94" s="565"/>
      <c r="P94" s="565">
        <v>11000</v>
      </c>
      <c r="Q94" s="565">
        <v>0</v>
      </c>
      <c r="R94" s="565">
        <v>0</v>
      </c>
      <c r="S94" s="565">
        <v>11000</v>
      </c>
      <c r="T94" s="565">
        <v>1260.321</v>
      </c>
      <c r="U94" s="565">
        <v>0</v>
      </c>
      <c r="V94" s="565">
        <v>0</v>
      </c>
      <c r="W94" s="565">
        <v>1260.321</v>
      </c>
    </row>
    <row r="95" spans="1:23" s="221" customFormat="1" ht="12.75">
      <c r="A95" s="564">
        <v>4</v>
      </c>
      <c r="B95" s="242" t="s">
        <v>172</v>
      </c>
      <c r="C95" s="229"/>
      <c r="D95" s="230"/>
      <c r="E95" s="243"/>
      <c r="F95" s="565"/>
      <c r="G95" s="565"/>
      <c r="H95" s="565"/>
      <c r="I95" s="565"/>
      <c r="J95" s="565"/>
      <c r="K95" s="565"/>
      <c r="L95" s="565"/>
      <c r="M95" s="565"/>
      <c r="N95" s="565"/>
      <c r="O95" s="565"/>
      <c r="P95" s="565"/>
      <c r="Q95" s="565"/>
      <c r="R95" s="565"/>
      <c r="S95" s="565"/>
      <c r="T95" s="565"/>
      <c r="U95" s="565"/>
      <c r="V95" s="565"/>
      <c r="W95" s="565"/>
    </row>
    <row r="96" spans="1:23" s="235" customFormat="1" ht="38.25">
      <c r="A96" s="564"/>
      <c r="B96" s="242" t="s">
        <v>740</v>
      </c>
      <c r="C96" s="229" t="s">
        <v>280</v>
      </c>
      <c r="D96" s="230" t="s">
        <v>741</v>
      </c>
      <c r="E96" s="243" t="s">
        <v>742</v>
      </c>
      <c r="F96" s="565">
        <v>55727.3</v>
      </c>
      <c r="G96" s="565">
        <v>0</v>
      </c>
      <c r="H96" s="565">
        <v>0</v>
      </c>
      <c r="I96" s="565">
        <v>40000</v>
      </c>
      <c r="J96" s="565">
        <v>15727.300000000003</v>
      </c>
      <c r="K96" s="565">
        <v>53500</v>
      </c>
      <c r="L96" s="565"/>
      <c r="M96" s="565"/>
      <c r="N96" s="565">
        <v>40000</v>
      </c>
      <c r="O96" s="565">
        <v>13500</v>
      </c>
      <c r="P96" s="565">
        <v>49500</v>
      </c>
      <c r="Q96" s="565">
        <v>0</v>
      </c>
      <c r="R96" s="565">
        <v>0</v>
      </c>
      <c r="S96" s="565">
        <v>36000</v>
      </c>
      <c r="T96" s="565">
        <v>4000</v>
      </c>
      <c r="U96" s="565">
        <v>0</v>
      </c>
      <c r="V96" s="565">
        <v>0</v>
      </c>
      <c r="W96" s="565">
        <v>4000</v>
      </c>
    </row>
    <row r="97" spans="1:26" s="240" customFormat="1" ht="12.75">
      <c r="A97" s="229">
        <v>5</v>
      </c>
      <c r="B97" s="571" t="s">
        <v>169</v>
      </c>
      <c r="C97" s="229"/>
      <c r="D97" s="230"/>
      <c r="E97" s="229"/>
      <c r="F97" s="565"/>
      <c r="G97" s="565"/>
      <c r="H97" s="565"/>
      <c r="I97" s="565"/>
      <c r="J97" s="565"/>
      <c r="K97" s="565"/>
      <c r="L97" s="565"/>
      <c r="M97" s="565"/>
      <c r="N97" s="565"/>
      <c r="O97" s="565"/>
      <c r="P97" s="565"/>
      <c r="Q97" s="565"/>
      <c r="R97" s="565"/>
      <c r="S97" s="565"/>
      <c r="T97" s="565"/>
      <c r="U97" s="565"/>
      <c r="V97" s="565"/>
      <c r="W97" s="565"/>
      <c r="Y97" s="241">
        <v>94709.92438099999</v>
      </c>
      <c r="Z97" s="241">
        <v>0</v>
      </c>
    </row>
    <row r="98" spans="1:25" s="235" customFormat="1" ht="51">
      <c r="A98" s="564"/>
      <c r="B98" s="242" t="s">
        <v>318</v>
      </c>
      <c r="C98" s="229" t="s">
        <v>319</v>
      </c>
      <c r="D98" s="230" t="s">
        <v>320</v>
      </c>
      <c r="E98" s="243" t="s">
        <v>321</v>
      </c>
      <c r="F98" s="565">
        <v>22383.105</v>
      </c>
      <c r="G98" s="565">
        <v>0</v>
      </c>
      <c r="H98" s="565">
        <v>0</v>
      </c>
      <c r="I98" s="565">
        <v>11191.5525</v>
      </c>
      <c r="J98" s="565">
        <v>11191.5525</v>
      </c>
      <c r="K98" s="565">
        <v>19999.6228</v>
      </c>
      <c r="L98" s="565"/>
      <c r="M98" s="565"/>
      <c r="N98" s="565">
        <v>9999.622800000001</v>
      </c>
      <c r="O98" s="565">
        <v>10000</v>
      </c>
      <c r="P98" s="565">
        <v>16929.6228</v>
      </c>
      <c r="Q98" s="565">
        <v>0</v>
      </c>
      <c r="R98" s="565">
        <v>0</v>
      </c>
      <c r="S98" s="565">
        <v>6929.6228</v>
      </c>
      <c r="T98" s="565">
        <v>3070</v>
      </c>
      <c r="U98" s="565">
        <v>0</v>
      </c>
      <c r="V98" s="565">
        <v>0</v>
      </c>
      <c r="W98" s="565">
        <v>3070</v>
      </c>
      <c r="Y98" s="241"/>
    </row>
    <row r="99" spans="1:23" s="221" customFormat="1" ht="12.75">
      <c r="A99" s="564">
        <v>6</v>
      </c>
      <c r="B99" s="242" t="s">
        <v>187</v>
      </c>
      <c r="C99" s="229"/>
      <c r="D99" s="230"/>
      <c r="E99" s="243"/>
      <c r="F99" s="565"/>
      <c r="G99" s="565"/>
      <c r="H99" s="565"/>
      <c r="I99" s="565"/>
      <c r="J99" s="565"/>
      <c r="K99" s="565"/>
      <c r="L99" s="565"/>
      <c r="M99" s="565"/>
      <c r="N99" s="565"/>
      <c r="O99" s="565"/>
      <c r="P99" s="565"/>
      <c r="Q99" s="565"/>
      <c r="R99" s="565"/>
      <c r="S99" s="565"/>
      <c r="T99" s="565"/>
      <c r="U99" s="565"/>
      <c r="V99" s="565"/>
      <c r="W99" s="565"/>
    </row>
    <row r="100" spans="1:23" s="221" customFormat="1" ht="51">
      <c r="A100" s="564"/>
      <c r="B100" s="242" t="s">
        <v>743</v>
      </c>
      <c r="C100" s="229" t="s">
        <v>285</v>
      </c>
      <c r="D100" s="230" t="s">
        <v>370</v>
      </c>
      <c r="E100" s="243" t="s">
        <v>744</v>
      </c>
      <c r="F100" s="565">
        <v>62066.5</v>
      </c>
      <c r="G100" s="565">
        <v>0</v>
      </c>
      <c r="H100" s="565">
        <v>0</v>
      </c>
      <c r="I100" s="565">
        <v>30000</v>
      </c>
      <c r="J100" s="565">
        <v>32066.5</v>
      </c>
      <c r="K100" s="565">
        <v>23420</v>
      </c>
      <c r="L100" s="565"/>
      <c r="M100" s="565"/>
      <c r="N100" s="565">
        <v>10000</v>
      </c>
      <c r="O100" s="565">
        <v>13420</v>
      </c>
      <c r="P100" s="565">
        <v>28420</v>
      </c>
      <c r="Q100" s="565">
        <v>0</v>
      </c>
      <c r="R100" s="565">
        <v>0</v>
      </c>
      <c r="S100" s="565">
        <v>15000</v>
      </c>
      <c r="T100" s="565">
        <v>10000</v>
      </c>
      <c r="U100" s="565">
        <v>0</v>
      </c>
      <c r="V100" s="565">
        <v>0</v>
      </c>
      <c r="W100" s="565">
        <v>10000</v>
      </c>
    </row>
    <row r="101" spans="1:23" s="221" customFormat="1" ht="25.5">
      <c r="A101" s="226" t="s">
        <v>555</v>
      </c>
      <c r="B101" s="232" t="s">
        <v>690</v>
      </c>
      <c r="C101" s="229">
        <v>0</v>
      </c>
      <c r="D101" s="230">
        <v>0</v>
      </c>
      <c r="E101" s="243">
        <v>0</v>
      </c>
      <c r="F101" s="565">
        <v>0</v>
      </c>
      <c r="G101" s="565">
        <v>0</v>
      </c>
      <c r="H101" s="565">
        <v>0</v>
      </c>
      <c r="I101" s="565">
        <v>0</v>
      </c>
      <c r="J101" s="565">
        <v>0</v>
      </c>
      <c r="K101" s="565">
        <v>0</v>
      </c>
      <c r="L101" s="565"/>
      <c r="M101" s="565"/>
      <c r="N101" s="565"/>
      <c r="O101" s="565"/>
      <c r="P101" s="565">
        <v>0</v>
      </c>
      <c r="Q101" s="565">
        <v>0</v>
      </c>
      <c r="R101" s="565">
        <v>0</v>
      </c>
      <c r="S101" s="565">
        <v>0</v>
      </c>
      <c r="T101" s="565">
        <v>0</v>
      </c>
      <c r="U101" s="565">
        <v>0</v>
      </c>
      <c r="V101" s="565">
        <v>0</v>
      </c>
      <c r="W101" s="565">
        <v>0</v>
      </c>
    </row>
    <row r="102" spans="1:23" s="221" customFormat="1" ht="12.75">
      <c r="A102" s="236" t="s">
        <v>61</v>
      </c>
      <c r="B102" s="237" t="s">
        <v>745</v>
      </c>
      <c r="C102" s="236">
        <v>0</v>
      </c>
      <c r="D102" s="239">
        <v>0</v>
      </c>
      <c r="E102" s="238">
        <v>0</v>
      </c>
      <c r="F102" s="563">
        <f>F103+F110</f>
        <v>155412.82799999998</v>
      </c>
      <c r="G102" s="563">
        <f aca="true" t="shared" si="14" ref="G102:W102">G103+G110</f>
        <v>0</v>
      </c>
      <c r="H102" s="563">
        <f t="shared" si="14"/>
        <v>50000</v>
      </c>
      <c r="I102" s="563">
        <f t="shared" si="14"/>
        <v>105412.828</v>
      </c>
      <c r="J102" s="563">
        <f t="shared" si="14"/>
        <v>0</v>
      </c>
      <c r="K102" s="563">
        <f t="shared" si="14"/>
        <v>72848.28429</v>
      </c>
      <c r="L102" s="563">
        <f t="shared" si="14"/>
        <v>0</v>
      </c>
      <c r="M102" s="563">
        <f t="shared" si="14"/>
        <v>0</v>
      </c>
      <c r="N102" s="563">
        <f t="shared" si="14"/>
        <v>72848.28429</v>
      </c>
      <c r="O102" s="563">
        <f t="shared" si="14"/>
        <v>0</v>
      </c>
      <c r="P102" s="563">
        <f t="shared" si="14"/>
        <v>72848.28429</v>
      </c>
      <c r="Q102" s="563">
        <f t="shared" si="14"/>
        <v>0</v>
      </c>
      <c r="R102" s="563">
        <f t="shared" si="14"/>
        <v>0</v>
      </c>
      <c r="S102" s="563">
        <f t="shared" si="14"/>
        <v>72848.28429</v>
      </c>
      <c r="T102" s="563">
        <f t="shared" si="14"/>
        <v>32564.543710000005</v>
      </c>
      <c r="U102" s="563">
        <f t="shared" si="14"/>
        <v>0</v>
      </c>
      <c r="V102" s="563">
        <f t="shared" si="14"/>
        <v>0</v>
      </c>
      <c r="W102" s="563">
        <f t="shared" si="14"/>
        <v>32564.543710000005</v>
      </c>
    </row>
    <row r="103" spans="1:25" s="235" customFormat="1" ht="38.25">
      <c r="A103" s="226" t="s">
        <v>554</v>
      </c>
      <c r="B103" s="232" t="s">
        <v>685</v>
      </c>
      <c r="C103" s="231">
        <v>0</v>
      </c>
      <c r="D103" s="234">
        <v>0</v>
      </c>
      <c r="E103" s="233">
        <v>0</v>
      </c>
      <c r="F103" s="561">
        <f>SUM(F104:F109)</f>
        <v>155412.82799999998</v>
      </c>
      <c r="G103" s="561">
        <f aca="true" t="shared" si="15" ref="G103:W103">SUM(G104:G109)</f>
        <v>0</v>
      </c>
      <c r="H103" s="561">
        <f t="shared" si="15"/>
        <v>50000</v>
      </c>
      <c r="I103" s="561">
        <f t="shared" si="15"/>
        <v>105412.828</v>
      </c>
      <c r="J103" s="561">
        <f t="shared" si="15"/>
        <v>0</v>
      </c>
      <c r="K103" s="561">
        <f t="shared" si="15"/>
        <v>72848.28429</v>
      </c>
      <c r="L103" s="561">
        <f t="shared" si="15"/>
        <v>0</v>
      </c>
      <c r="M103" s="561">
        <f t="shared" si="15"/>
        <v>0</v>
      </c>
      <c r="N103" s="561">
        <f t="shared" si="15"/>
        <v>72848.28429</v>
      </c>
      <c r="O103" s="561">
        <f t="shared" si="15"/>
        <v>0</v>
      </c>
      <c r="P103" s="561">
        <f t="shared" si="15"/>
        <v>72848.28429</v>
      </c>
      <c r="Q103" s="561">
        <f t="shared" si="15"/>
        <v>0</v>
      </c>
      <c r="R103" s="561">
        <f t="shared" si="15"/>
        <v>0</v>
      </c>
      <c r="S103" s="561">
        <f t="shared" si="15"/>
        <v>72848.28429</v>
      </c>
      <c r="T103" s="561">
        <f t="shared" si="15"/>
        <v>32564.543710000005</v>
      </c>
      <c r="U103" s="561">
        <f t="shared" si="15"/>
        <v>0</v>
      </c>
      <c r="V103" s="561">
        <f t="shared" si="15"/>
        <v>0</v>
      </c>
      <c r="W103" s="561">
        <f t="shared" si="15"/>
        <v>32564.543710000005</v>
      </c>
      <c r="Y103" s="241"/>
    </row>
    <row r="104" spans="1:23" s="221" customFormat="1" ht="12.75">
      <c r="A104" s="564">
        <v>1</v>
      </c>
      <c r="B104" s="242" t="s">
        <v>186</v>
      </c>
      <c r="C104" s="229"/>
      <c r="D104" s="230"/>
      <c r="E104" s="243"/>
      <c r="F104" s="565"/>
      <c r="G104" s="565"/>
      <c r="H104" s="565"/>
      <c r="I104" s="565"/>
      <c r="J104" s="565"/>
      <c r="K104" s="565"/>
      <c r="L104" s="565"/>
      <c r="M104" s="565"/>
      <c r="N104" s="565"/>
      <c r="O104" s="565"/>
      <c r="P104" s="565"/>
      <c r="Q104" s="565"/>
      <c r="R104" s="565"/>
      <c r="S104" s="565"/>
      <c r="T104" s="565"/>
      <c r="U104" s="565"/>
      <c r="V104" s="565"/>
      <c r="W104" s="565"/>
    </row>
    <row r="105" spans="1:25" s="221" customFormat="1" ht="25.5">
      <c r="A105" s="564"/>
      <c r="B105" s="242" t="s">
        <v>367</v>
      </c>
      <c r="C105" s="229" t="s">
        <v>279</v>
      </c>
      <c r="D105" s="230" t="s">
        <v>306</v>
      </c>
      <c r="E105" s="243" t="s">
        <v>368</v>
      </c>
      <c r="F105" s="565">
        <v>59978.224</v>
      </c>
      <c r="G105" s="565">
        <v>0</v>
      </c>
      <c r="H105" s="565">
        <v>0</v>
      </c>
      <c r="I105" s="565">
        <v>59978.224</v>
      </c>
      <c r="J105" s="565">
        <v>0</v>
      </c>
      <c r="K105" s="565">
        <v>32848.284289999996</v>
      </c>
      <c r="L105" s="565"/>
      <c r="M105" s="565"/>
      <c r="N105" s="565">
        <v>32848.284289999996</v>
      </c>
      <c r="O105" s="565"/>
      <c r="P105" s="565">
        <v>32848.284289999996</v>
      </c>
      <c r="Q105" s="565">
        <v>0</v>
      </c>
      <c r="R105" s="565">
        <v>0</v>
      </c>
      <c r="S105" s="565">
        <v>32848.284289999996</v>
      </c>
      <c r="T105" s="565">
        <v>27129.939710000006</v>
      </c>
      <c r="U105" s="565">
        <v>0</v>
      </c>
      <c r="V105" s="565">
        <v>0</v>
      </c>
      <c r="W105" s="565">
        <v>27129.939710000006</v>
      </c>
      <c r="Y105" s="241"/>
    </row>
    <row r="106" spans="1:23" s="221" customFormat="1" ht="12.75">
      <c r="A106" s="564">
        <v>2</v>
      </c>
      <c r="B106" s="242" t="s">
        <v>187</v>
      </c>
      <c r="C106" s="229">
        <v>0</v>
      </c>
      <c r="D106" s="230">
        <v>0</v>
      </c>
      <c r="E106" s="243">
        <v>0</v>
      </c>
      <c r="F106" s="565">
        <v>0</v>
      </c>
      <c r="G106" s="565">
        <v>0</v>
      </c>
      <c r="H106" s="565">
        <v>0</v>
      </c>
      <c r="I106" s="565">
        <v>0</v>
      </c>
      <c r="J106" s="565">
        <v>0</v>
      </c>
      <c r="K106" s="565">
        <v>0</v>
      </c>
      <c r="L106" s="565"/>
      <c r="M106" s="565"/>
      <c r="N106" s="565"/>
      <c r="O106" s="565"/>
      <c r="P106" s="565">
        <v>0</v>
      </c>
      <c r="Q106" s="565">
        <v>0</v>
      </c>
      <c r="R106" s="565">
        <v>0</v>
      </c>
      <c r="S106" s="565">
        <v>0</v>
      </c>
      <c r="T106" s="565">
        <v>0</v>
      </c>
      <c r="U106" s="565">
        <v>0</v>
      </c>
      <c r="V106" s="565">
        <v>0</v>
      </c>
      <c r="W106" s="565">
        <v>0</v>
      </c>
    </row>
    <row r="107" spans="1:23" s="221" customFormat="1" ht="38.25">
      <c r="A107" s="564"/>
      <c r="B107" s="242" t="s">
        <v>369</v>
      </c>
      <c r="C107" s="229" t="s">
        <v>285</v>
      </c>
      <c r="D107" s="230" t="s">
        <v>370</v>
      </c>
      <c r="E107" s="243" t="s">
        <v>371</v>
      </c>
      <c r="F107" s="565">
        <v>45459.252</v>
      </c>
      <c r="G107" s="565">
        <v>0</v>
      </c>
      <c r="H107" s="565">
        <v>23000</v>
      </c>
      <c r="I107" s="565">
        <v>22459.252</v>
      </c>
      <c r="J107" s="565">
        <v>0</v>
      </c>
      <c r="K107" s="565">
        <v>20000</v>
      </c>
      <c r="L107" s="565"/>
      <c r="M107" s="565"/>
      <c r="N107" s="565">
        <v>20000</v>
      </c>
      <c r="O107" s="565"/>
      <c r="P107" s="565">
        <v>20000</v>
      </c>
      <c r="Q107" s="565">
        <v>0</v>
      </c>
      <c r="R107" s="565">
        <v>0</v>
      </c>
      <c r="S107" s="565">
        <v>20000</v>
      </c>
      <c r="T107" s="565">
        <v>2459.2520000000004</v>
      </c>
      <c r="U107" s="565">
        <v>0</v>
      </c>
      <c r="V107" s="565">
        <v>0</v>
      </c>
      <c r="W107" s="565">
        <v>2459.2520000000004</v>
      </c>
    </row>
    <row r="108" spans="1:23" s="221" customFormat="1" ht="25.5">
      <c r="A108" s="564">
        <v>3</v>
      </c>
      <c r="B108" s="242" t="s">
        <v>698</v>
      </c>
      <c r="C108" s="229"/>
      <c r="D108" s="230"/>
      <c r="E108" s="243"/>
      <c r="F108" s="565"/>
      <c r="G108" s="565"/>
      <c r="H108" s="565"/>
      <c r="I108" s="565"/>
      <c r="J108" s="565"/>
      <c r="K108" s="565"/>
      <c r="L108" s="565"/>
      <c r="M108" s="565"/>
      <c r="N108" s="565"/>
      <c r="O108" s="565"/>
      <c r="P108" s="565"/>
      <c r="Q108" s="565"/>
      <c r="R108" s="565"/>
      <c r="S108" s="565"/>
      <c r="T108" s="565"/>
      <c r="U108" s="565"/>
      <c r="V108" s="565"/>
      <c r="W108" s="565"/>
    </row>
    <row r="109" spans="1:23" s="221" customFormat="1" ht="25.5">
      <c r="A109" s="564"/>
      <c r="B109" s="242" t="s">
        <v>372</v>
      </c>
      <c r="C109" s="229" t="s">
        <v>275</v>
      </c>
      <c r="D109" s="230" t="s">
        <v>312</v>
      </c>
      <c r="E109" s="243" t="s">
        <v>373</v>
      </c>
      <c r="F109" s="565">
        <v>49975.352</v>
      </c>
      <c r="G109" s="565">
        <v>0</v>
      </c>
      <c r="H109" s="565">
        <v>27000</v>
      </c>
      <c r="I109" s="565">
        <v>22975.352</v>
      </c>
      <c r="J109" s="565">
        <v>0</v>
      </c>
      <c r="K109" s="565">
        <v>20000</v>
      </c>
      <c r="L109" s="565"/>
      <c r="M109" s="565"/>
      <c r="N109" s="565">
        <v>20000</v>
      </c>
      <c r="O109" s="565"/>
      <c r="P109" s="565">
        <v>20000</v>
      </c>
      <c r="Q109" s="565">
        <v>0</v>
      </c>
      <c r="R109" s="565">
        <v>0</v>
      </c>
      <c r="S109" s="565">
        <v>20000</v>
      </c>
      <c r="T109" s="565">
        <v>2975.351999999999</v>
      </c>
      <c r="U109" s="565">
        <v>0</v>
      </c>
      <c r="V109" s="565">
        <v>0</v>
      </c>
      <c r="W109" s="565">
        <v>2975.351999999999</v>
      </c>
    </row>
    <row r="110" spans="1:23" s="221" customFormat="1" ht="25.5">
      <c r="A110" s="226" t="s">
        <v>555</v>
      </c>
      <c r="B110" s="232" t="s">
        <v>690</v>
      </c>
      <c r="C110" s="229">
        <v>0</v>
      </c>
      <c r="D110" s="230">
        <v>0</v>
      </c>
      <c r="E110" s="243">
        <v>0</v>
      </c>
      <c r="F110" s="565">
        <v>0</v>
      </c>
      <c r="G110" s="565">
        <v>0</v>
      </c>
      <c r="H110" s="565">
        <v>0</v>
      </c>
      <c r="I110" s="565">
        <v>0</v>
      </c>
      <c r="J110" s="565">
        <v>0</v>
      </c>
      <c r="K110" s="565">
        <v>0</v>
      </c>
      <c r="L110" s="565"/>
      <c r="M110" s="565"/>
      <c r="N110" s="565"/>
      <c r="O110" s="565"/>
      <c r="P110" s="565">
        <v>0</v>
      </c>
      <c r="Q110" s="565">
        <v>0</v>
      </c>
      <c r="R110" s="565">
        <v>0</v>
      </c>
      <c r="S110" s="565">
        <v>0</v>
      </c>
      <c r="T110" s="565">
        <v>0</v>
      </c>
      <c r="U110" s="565">
        <v>0</v>
      </c>
      <c r="V110" s="565">
        <v>0</v>
      </c>
      <c r="W110" s="565">
        <v>0</v>
      </c>
    </row>
    <row r="111" spans="1:23" s="221" customFormat="1" ht="12.75">
      <c r="A111" s="236" t="s">
        <v>63</v>
      </c>
      <c r="B111" s="237" t="s">
        <v>746</v>
      </c>
      <c r="C111" s="236">
        <v>0</v>
      </c>
      <c r="D111" s="239">
        <v>0</v>
      </c>
      <c r="E111" s="238">
        <v>0</v>
      </c>
      <c r="F111" s="563">
        <f>F112+F118</f>
        <v>3871725.953</v>
      </c>
      <c r="G111" s="563">
        <f aca="true" t="shared" si="16" ref="G111:W111">G112+G118</f>
        <v>0</v>
      </c>
      <c r="H111" s="563">
        <f t="shared" si="16"/>
        <v>31500</v>
      </c>
      <c r="I111" s="563">
        <f t="shared" si="16"/>
        <v>1290225.953</v>
      </c>
      <c r="J111" s="563">
        <f t="shared" si="16"/>
        <v>0</v>
      </c>
      <c r="K111" s="563">
        <f t="shared" si="16"/>
        <v>58704.274000000005</v>
      </c>
      <c r="L111" s="563">
        <f t="shared" si="16"/>
        <v>0</v>
      </c>
      <c r="M111" s="563">
        <f t="shared" si="16"/>
        <v>28350</v>
      </c>
      <c r="N111" s="563">
        <f t="shared" si="16"/>
        <v>30354.274</v>
      </c>
      <c r="O111" s="563">
        <f t="shared" si="16"/>
        <v>0</v>
      </c>
      <c r="P111" s="563">
        <f t="shared" si="16"/>
        <v>58704.274000000005</v>
      </c>
      <c r="Q111" s="563">
        <f t="shared" si="16"/>
        <v>0</v>
      </c>
      <c r="R111" s="563">
        <f t="shared" si="16"/>
        <v>28350</v>
      </c>
      <c r="S111" s="563">
        <f t="shared" si="16"/>
        <v>30354.274</v>
      </c>
      <c r="T111" s="563">
        <f t="shared" si="16"/>
        <v>58222.725999999995</v>
      </c>
      <c r="U111" s="563">
        <f t="shared" si="16"/>
        <v>0</v>
      </c>
      <c r="V111" s="563">
        <f t="shared" si="16"/>
        <v>0</v>
      </c>
      <c r="W111" s="563">
        <f t="shared" si="16"/>
        <v>58222.725999999995</v>
      </c>
    </row>
    <row r="112" spans="1:23" s="221" customFormat="1" ht="38.25">
      <c r="A112" s="226" t="s">
        <v>554</v>
      </c>
      <c r="B112" s="232" t="s">
        <v>685</v>
      </c>
      <c r="C112" s="231">
        <v>0</v>
      </c>
      <c r="D112" s="234">
        <v>0</v>
      </c>
      <c r="E112" s="233">
        <v>0</v>
      </c>
      <c r="F112" s="561">
        <f>SUM(F114:F117)</f>
        <v>3871725.953</v>
      </c>
      <c r="G112" s="561">
        <f aca="true" t="shared" si="17" ref="G112:W112">SUM(G114:G117)</f>
        <v>0</v>
      </c>
      <c r="H112" s="561">
        <f t="shared" si="17"/>
        <v>31500</v>
      </c>
      <c r="I112" s="561">
        <f t="shared" si="17"/>
        <v>1290225.953</v>
      </c>
      <c r="J112" s="561">
        <f t="shared" si="17"/>
        <v>0</v>
      </c>
      <c r="K112" s="561">
        <f t="shared" si="17"/>
        <v>58704.274000000005</v>
      </c>
      <c r="L112" s="561">
        <f t="shared" si="17"/>
        <v>0</v>
      </c>
      <c r="M112" s="561">
        <f t="shared" si="17"/>
        <v>28350</v>
      </c>
      <c r="N112" s="561">
        <f t="shared" si="17"/>
        <v>30354.274</v>
      </c>
      <c r="O112" s="561">
        <f t="shared" si="17"/>
        <v>0</v>
      </c>
      <c r="P112" s="561">
        <f t="shared" si="17"/>
        <v>58704.274000000005</v>
      </c>
      <c r="Q112" s="561">
        <f t="shared" si="17"/>
        <v>0</v>
      </c>
      <c r="R112" s="561">
        <f t="shared" si="17"/>
        <v>28350</v>
      </c>
      <c r="S112" s="561">
        <f t="shared" si="17"/>
        <v>30354.274</v>
      </c>
      <c r="T112" s="561">
        <f t="shared" si="17"/>
        <v>58222.725999999995</v>
      </c>
      <c r="U112" s="561">
        <f t="shared" si="17"/>
        <v>0</v>
      </c>
      <c r="V112" s="561">
        <f t="shared" si="17"/>
        <v>0</v>
      </c>
      <c r="W112" s="561">
        <f t="shared" si="17"/>
        <v>58222.725999999995</v>
      </c>
    </row>
    <row r="113" spans="1:23" s="221" customFormat="1" ht="12.75">
      <c r="A113" s="564">
        <v>1</v>
      </c>
      <c r="B113" s="242" t="s">
        <v>179</v>
      </c>
      <c r="C113" s="229"/>
      <c r="D113" s="230"/>
      <c r="E113" s="243"/>
      <c r="F113" s="565"/>
      <c r="G113" s="565"/>
      <c r="H113" s="565"/>
      <c r="I113" s="565"/>
      <c r="J113" s="565"/>
      <c r="K113" s="565"/>
      <c r="L113" s="565"/>
      <c r="M113" s="565"/>
      <c r="N113" s="565"/>
      <c r="O113" s="565"/>
      <c r="P113" s="565"/>
      <c r="Q113" s="565"/>
      <c r="R113" s="565"/>
      <c r="S113" s="565"/>
      <c r="T113" s="565"/>
      <c r="U113" s="565"/>
      <c r="V113" s="565"/>
      <c r="W113" s="565"/>
    </row>
    <row r="114" spans="1:23" s="235" customFormat="1" ht="63.75">
      <c r="A114" s="564"/>
      <c r="B114" s="242" t="s">
        <v>356</v>
      </c>
      <c r="C114" s="229" t="s">
        <v>354</v>
      </c>
      <c r="D114" s="230" t="s">
        <v>306</v>
      </c>
      <c r="E114" s="243" t="s">
        <v>747</v>
      </c>
      <c r="F114" s="565">
        <v>47998.953</v>
      </c>
      <c r="G114" s="565">
        <v>0</v>
      </c>
      <c r="H114" s="565">
        <v>31500</v>
      </c>
      <c r="I114" s="565">
        <v>16498.953</v>
      </c>
      <c r="J114" s="565">
        <v>0</v>
      </c>
      <c r="K114" s="565">
        <v>37350</v>
      </c>
      <c r="L114" s="565"/>
      <c r="M114" s="565">
        <v>28350</v>
      </c>
      <c r="N114" s="565">
        <v>9000</v>
      </c>
      <c r="O114" s="565"/>
      <c r="P114" s="565">
        <v>37350</v>
      </c>
      <c r="Q114" s="565">
        <v>0</v>
      </c>
      <c r="R114" s="565">
        <v>28350</v>
      </c>
      <c r="S114" s="565">
        <v>9000</v>
      </c>
      <c r="T114" s="565">
        <v>5850</v>
      </c>
      <c r="U114" s="565">
        <v>0</v>
      </c>
      <c r="V114" s="565">
        <v>0</v>
      </c>
      <c r="W114" s="565">
        <v>5850</v>
      </c>
    </row>
    <row r="115" spans="1:23" s="221" customFormat="1" ht="12.75">
      <c r="A115" s="564">
        <v>2</v>
      </c>
      <c r="B115" s="242" t="s">
        <v>180</v>
      </c>
      <c r="C115" s="229"/>
      <c r="D115" s="230"/>
      <c r="E115" s="243"/>
      <c r="F115" s="565"/>
      <c r="G115" s="565"/>
      <c r="H115" s="565"/>
      <c r="I115" s="565"/>
      <c r="J115" s="565"/>
      <c r="K115" s="565"/>
      <c r="L115" s="565"/>
      <c r="M115" s="565"/>
      <c r="N115" s="565"/>
      <c r="O115" s="565"/>
      <c r="P115" s="565"/>
      <c r="Q115" s="565"/>
      <c r="R115" s="565"/>
      <c r="S115" s="565"/>
      <c r="T115" s="565"/>
      <c r="U115" s="565"/>
      <c r="V115" s="565"/>
      <c r="W115" s="565"/>
    </row>
    <row r="116" spans="1:23" s="221" customFormat="1" ht="51">
      <c r="A116" s="564"/>
      <c r="B116" s="242" t="s">
        <v>353</v>
      </c>
      <c r="C116" s="229" t="s">
        <v>354</v>
      </c>
      <c r="D116" s="230" t="s">
        <v>340</v>
      </c>
      <c r="E116" s="243" t="s">
        <v>355</v>
      </c>
      <c r="F116" s="565">
        <v>23727</v>
      </c>
      <c r="G116" s="565">
        <v>0</v>
      </c>
      <c r="H116" s="565">
        <v>0</v>
      </c>
      <c r="I116" s="565">
        <v>23727</v>
      </c>
      <c r="J116" s="565">
        <v>0</v>
      </c>
      <c r="K116" s="565">
        <v>21354.274</v>
      </c>
      <c r="L116" s="565"/>
      <c r="M116" s="565"/>
      <c r="N116" s="565">
        <v>21354.274</v>
      </c>
      <c r="O116" s="565"/>
      <c r="P116" s="565">
        <v>21354.274</v>
      </c>
      <c r="Q116" s="565">
        <v>0</v>
      </c>
      <c r="R116" s="565">
        <v>0</v>
      </c>
      <c r="S116" s="565">
        <v>21354.274</v>
      </c>
      <c r="T116" s="565">
        <v>2372.7259999999987</v>
      </c>
      <c r="U116" s="565">
        <v>0</v>
      </c>
      <c r="V116" s="565">
        <v>0</v>
      </c>
      <c r="W116" s="565">
        <v>2372.7259999999987</v>
      </c>
    </row>
    <row r="117" spans="1:23" s="221" customFormat="1" ht="51">
      <c r="A117" s="564">
        <v>3</v>
      </c>
      <c r="B117" s="242" t="s">
        <v>748</v>
      </c>
      <c r="C117" s="229" t="s">
        <v>749</v>
      </c>
      <c r="D117" s="230" t="s">
        <v>750</v>
      </c>
      <c r="E117" s="243">
        <v>0</v>
      </c>
      <c r="F117" s="565">
        <v>3800000</v>
      </c>
      <c r="G117" s="565">
        <v>0</v>
      </c>
      <c r="H117" s="565">
        <v>0</v>
      </c>
      <c r="I117" s="565">
        <v>1250000</v>
      </c>
      <c r="J117" s="565">
        <v>0</v>
      </c>
      <c r="K117" s="565">
        <v>0</v>
      </c>
      <c r="L117" s="565"/>
      <c r="M117" s="565"/>
      <c r="N117" s="565"/>
      <c r="O117" s="565"/>
      <c r="P117" s="565">
        <v>0</v>
      </c>
      <c r="Q117" s="565">
        <v>0</v>
      </c>
      <c r="R117" s="565">
        <v>0</v>
      </c>
      <c r="S117" s="565">
        <v>0</v>
      </c>
      <c r="T117" s="565">
        <v>50000</v>
      </c>
      <c r="U117" s="565">
        <v>0</v>
      </c>
      <c r="V117" s="565">
        <v>0</v>
      </c>
      <c r="W117" s="565">
        <v>50000</v>
      </c>
    </row>
    <row r="118" spans="1:23" s="221" customFormat="1" ht="25.5">
      <c r="A118" s="226" t="s">
        <v>555</v>
      </c>
      <c r="B118" s="232" t="s">
        <v>690</v>
      </c>
      <c r="C118" s="229">
        <v>0</v>
      </c>
      <c r="D118" s="230">
        <v>0</v>
      </c>
      <c r="E118" s="243">
        <v>0</v>
      </c>
      <c r="F118" s="565">
        <v>0</v>
      </c>
      <c r="G118" s="565">
        <v>0</v>
      </c>
      <c r="H118" s="565">
        <v>0</v>
      </c>
      <c r="I118" s="565">
        <v>0</v>
      </c>
      <c r="J118" s="565">
        <v>0</v>
      </c>
      <c r="K118" s="565">
        <v>0</v>
      </c>
      <c r="L118" s="565"/>
      <c r="M118" s="565"/>
      <c r="N118" s="565"/>
      <c r="O118" s="565"/>
      <c r="P118" s="565">
        <v>0</v>
      </c>
      <c r="Q118" s="565">
        <v>0</v>
      </c>
      <c r="R118" s="565">
        <v>0</v>
      </c>
      <c r="S118" s="565">
        <v>0</v>
      </c>
      <c r="T118" s="565">
        <v>0</v>
      </c>
      <c r="U118" s="565">
        <v>0</v>
      </c>
      <c r="V118" s="565">
        <v>0</v>
      </c>
      <c r="W118" s="565">
        <v>0</v>
      </c>
    </row>
    <row r="119" spans="1:26" s="240" customFormat="1" ht="12.75">
      <c r="A119" s="236" t="s">
        <v>751</v>
      </c>
      <c r="B119" s="237" t="s">
        <v>752</v>
      </c>
      <c r="C119" s="236">
        <v>0</v>
      </c>
      <c r="D119" s="239">
        <v>0</v>
      </c>
      <c r="E119" s="238">
        <v>0</v>
      </c>
      <c r="F119" s="563">
        <f>F120+F123</f>
        <v>65785.880386</v>
      </c>
      <c r="G119" s="563">
        <f aca="true" t="shared" si="18" ref="G119:W119">G120+G123</f>
        <v>0</v>
      </c>
      <c r="H119" s="563">
        <f t="shared" si="18"/>
        <v>0</v>
      </c>
      <c r="I119" s="563">
        <f t="shared" si="18"/>
        <v>65785.880386</v>
      </c>
      <c r="J119" s="563">
        <f t="shared" si="18"/>
        <v>0</v>
      </c>
      <c r="K119" s="563">
        <f t="shared" si="18"/>
        <v>245</v>
      </c>
      <c r="L119" s="563">
        <f t="shared" si="18"/>
        <v>0</v>
      </c>
      <c r="M119" s="563">
        <f t="shared" si="18"/>
        <v>0</v>
      </c>
      <c r="N119" s="563">
        <f t="shared" si="18"/>
        <v>245</v>
      </c>
      <c r="O119" s="563">
        <f t="shared" si="18"/>
        <v>0</v>
      </c>
      <c r="P119" s="563">
        <f t="shared" si="18"/>
        <v>245</v>
      </c>
      <c r="Q119" s="563">
        <f t="shared" si="18"/>
        <v>0</v>
      </c>
      <c r="R119" s="563">
        <f t="shared" si="18"/>
        <v>0</v>
      </c>
      <c r="S119" s="563">
        <f t="shared" si="18"/>
        <v>245</v>
      </c>
      <c r="T119" s="563">
        <f t="shared" si="18"/>
        <v>40000</v>
      </c>
      <c r="U119" s="563">
        <f t="shared" si="18"/>
        <v>0</v>
      </c>
      <c r="V119" s="563">
        <f t="shared" si="18"/>
        <v>0</v>
      </c>
      <c r="W119" s="563">
        <f t="shared" si="18"/>
        <v>40000</v>
      </c>
      <c r="Y119" s="241">
        <v>40000</v>
      </c>
      <c r="Z119" s="241">
        <v>0</v>
      </c>
    </row>
    <row r="120" spans="1:23" s="235" customFormat="1" ht="38.25">
      <c r="A120" s="226" t="s">
        <v>554</v>
      </c>
      <c r="B120" s="232" t="s">
        <v>685</v>
      </c>
      <c r="C120" s="231">
        <v>0</v>
      </c>
      <c r="D120" s="234">
        <v>0</v>
      </c>
      <c r="E120" s="233">
        <v>0</v>
      </c>
      <c r="F120" s="561">
        <f>F122</f>
        <v>65785.880386</v>
      </c>
      <c r="G120" s="561">
        <f aca="true" t="shared" si="19" ref="G120:W120">G122</f>
        <v>0</v>
      </c>
      <c r="H120" s="561">
        <f t="shared" si="19"/>
        <v>0</v>
      </c>
      <c r="I120" s="561">
        <f t="shared" si="19"/>
        <v>65785.880386</v>
      </c>
      <c r="J120" s="561">
        <f t="shared" si="19"/>
        <v>0</v>
      </c>
      <c r="K120" s="561">
        <f t="shared" si="19"/>
        <v>245</v>
      </c>
      <c r="L120" s="561">
        <f t="shared" si="19"/>
        <v>0</v>
      </c>
      <c r="M120" s="561">
        <f t="shared" si="19"/>
        <v>0</v>
      </c>
      <c r="N120" s="561">
        <f t="shared" si="19"/>
        <v>245</v>
      </c>
      <c r="O120" s="561">
        <f t="shared" si="19"/>
        <v>0</v>
      </c>
      <c r="P120" s="561">
        <f t="shared" si="19"/>
        <v>245</v>
      </c>
      <c r="Q120" s="561">
        <f t="shared" si="19"/>
        <v>0</v>
      </c>
      <c r="R120" s="561">
        <f t="shared" si="19"/>
        <v>0</v>
      </c>
      <c r="S120" s="561">
        <f t="shared" si="19"/>
        <v>245</v>
      </c>
      <c r="T120" s="561">
        <f t="shared" si="19"/>
        <v>40000</v>
      </c>
      <c r="U120" s="561">
        <f t="shared" si="19"/>
        <v>0</v>
      </c>
      <c r="V120" s="561">
        <f t="shared" si="19"/>
        <v>0</v>
      </c>
      <c r="W120" s="561">
        <f t="shared" si="19"/>
        <v>40000</v>
      </c>
    </row>
    <row r="121" spans="1:23" s="235" customFormat="1" ht="12.75">
      <c r="A121" s="564">
        <v>1</v>
      </c>
      <c r="B121" s="242" t="s">
        <v>181</v>
      </c>
      <c r="C121" s="229">
        <v>0</v>
      </c>
      <c r="D121" s="230">
        <v>0</v>
      </c>
      <c r="E121" s="243">
        <v>0</v>
      </c>
      <c r="F121" s="565">
        <v>0</v>
      </c>
      <c r="G121" s="565">
        <v>0</v>
      </c>
      <c r="H121" s="565">
        <v>0</v>
      </c>
      <c r="I121" s="565">
        <v>0</v>
      </c>
      <c r="J121" s="565">
        <v>0</v>
      </c>
      <c r="K121" s="565">
        <v>0</v>
      </c>
      <c r="L121" s="565"/>
      <c r="M121" s="565"/>
      <c r="N121" s="565"/>
      <c r="O121" s="565"/>
      <c r="P121" s="565">
        <v>0</v>
      </c>
      <c r="Q121" s="565">
        <v>0</v>
      </c>
      <c r="R121" s="565">
        <v>0</v>
      </c>
      <c r="S121" s="565">
        <v>0</v>
      </c>
      <c r="T121" s="565">
        <v>0</v>
      </c>
      <c r="U121" s="565">
        <v>0</v>
      </c>
      <c r="V121" s="565">
        <v>0</v>
      </c>
      <c r="W121" s="565">
        <v>0</v>
      </c>
    </row>
    <row r="122" spans="1:23" s="221" customFormat="1" ht="25.5">
      <c r="A122" s="564"/>
      <c r="B122" s="242" t="s">
        <v>753</v>
      </c>
      <c r="C122" s="229" t="s">
        <v>354</v>
      </c>
      <c r="D122" s="230" t="s">
        <v>714</v>
      </c>
      <c r="E122" s="243">
        <v>0</v>
      </c>
      <c r="F122" s="565">
        <v>65785.880386</v>
      </c>
      <c r="G122" s="565">
        <v>0</v>
      </c>
      <c r="H122" s="565">
        <v>0</v>
      </c>
      <c r="I122" s="565">
        <v>65785.880386</v>
      </c>
      <c r="J122" s="565">
        <v>0</v>
      </c>
      <c r="K122" s="565">
        <v>245</v>
      </c>
      <c r="L122" s="565"/>
      <c r="M122" s="565"/>
      <c r="N122" s="565">
        <v>245</v>
      </c>
      <c r="O122" s="565"/>
      <c r="P122" s="565">
        <v>245</v>
      </c>
      <c r="Q122" s="565">
        <v>0</v>
      </c>
      <c r="R122" s="565">
        <v>0</v>
      </c>
      <c r="S122" s="565">
        <v>245</v>
      </c>
      <c r="T122" s="565">
        <v>40000</v>
      </c>
      <c r="U122" s="565">
        <v>0</v>
      </c>
      <c r="V122" s="565">
        <v>0</v>
      </c>
      <c r="W122" s="565">
        <v>40000</v>
      </c>
    </row>
    <row r="123" spans="1:23" s="221" customFormat="1" ht="25.5">
      <c r="A123" s="226" t="s">
        <v>555</v>
      </c>
      <c r="B123" s="232" t="s">
        <v>690</v>
      </c>
      <c r="C123" s="229">
        <v>0</v>
      </c>
      <c r="D123" s="230">
        <v>0</v>
      </c>
      <c r="E123" s="243">
        <v>0</v>
      </c>
      <c r="F123" s="565">
        <v>0</v>
      </c>
      <c r="G123" s="565">
        <v>0</v>
      </c>
      <c r="H123" s="565">
        <v>0</v>
      </c>
      <c r="I123" s="565">
        <v>0</v>
      </c>
      <c r="J123" s="565">
        <v>0</v>
      </c>
      <c r="K123" s="565">
        <v>0</v>
      </c>
      <c r="L123" s="565"/>
      <c r="M123" s="565"/>
      <c r="N123" s="565"/>
      <c r="O123" s="565"/>
      <c r="P123" s="565">
        <v>0</v>
      </c>
      <c r="Q123" s="565">
        <v>0</v>
      </c>
      <c r="R123" s="565">
        <v>0</v>
      </c>
      <c r="S123" s="565">
        <v>0</v>
      </c>
      <c r="T123" s="565">
        <v>0</v>
      </c>
      <c r="U123" s="565">
        <v>0</v>
      </c>
      <c r="V123" s="565">
        <v>0</v>
      </c>
      <c r="W123" s="565">
        <v>0</v>
      </c>
    </row>
    <row r="124" spans="1:23" s="221" customFormat="1" ht="12.75">
      <c r="A124" s="236" t="s">
        <v>379</v>
      </c>
      <c r="B124" s="237" t="s">
        <v>754</v>
      </c>
      <c r="C124" s="236">
        <v>0</v>
      </c>
      <c r="D124" s="239">
        <v>0</v>
      </c>
      <c r="E124" s="238">
        <v>0</v>
      </c>
      <c r="F124" s="563">
        <f>F125+F128</f>
        <v>20000</v>
      </c>
      <c r="G124" s="563">
        <f aca="true" t="shared" si="20" ref="G124:W124">G125+G128</f>
        <v>0</v>
      </c>
      <c r="H124" s="563">
        <f t="shared" si="20"/>
        <v>0</v>
      </c>
      <c r="I124" s="563">
        <f t="shared" si="20"/>
        <v>20000</v>
      </c>
      <c r="J124" s="563">
        <f t="shared" si="20"/>
        <v>0</v>
      </c>
      <c r="K124" s="563">
        <f t="shared" si="20"/>
        <v>500</v>
      </c>
      <c r="L124" s="563">
        <f t="shared" si="20"/>
        <v>0</v>
      </c>
      <c r="M124" s="563">
        <f t="shared" si="20"/>
        <v>0</v>
      </c>
      <c r="N124" s="563">
        <f t="shared" si="20"/>
        <v>500</v>
      </c>
      <c r="O124" s="563">
        <f t="shared" si="20"/>
        <v>0</v>
      </c>
      <c r="P124" s="563">
        <f t="shared" si="20"/>
        <v>500</v>
      </c>
      <c r="Q124" s="563">
        <f t="shared" si="20"/>
        <v>0</v>
      </c>
      <c r="R124" s="563">
        <f t="shared" si="20"/>
        <v>0</v>
      </c>
      <c r="S124" s="563">
        <f t="shared" si="20"/>
        <v>500</v>
      </c>
      <c r="T124" s="563">
        <f t="shared" si="20"/>
        <v>17500</v>
      </c>
      <c r="U124" s="563">
        <f t="shared" si="20"/>
        <v>0</v>
      </c>
      <c r="V124" s="563">
        <f t="shared" si="20"/>
        <v>0</v>
      </c>
      <c r="W124" s="563">
        <f t="shared" si="20"/>
        <v>17500</v>
      </c>
    </row>
    <row r="125" spans="1:23" s="221" customFormat="1" ht="38.25">
      <c r="A125" s="226" t="s">
        <v>554</v>
      </c>
      <c r="B125" s="232" t="s">
        <v>685</v>
      </c>
      <c r="C125" s="231">
        <v>0</v>
      </c>
      <c r="D125" s="234">
        <v>0</v>
      </c>
      <c r="E125" s="233">
        <v>0</v>
      </c>
      <c r="F125" s="561">
        <f>F127</f>
        <v>20000</v>
      </c>
      <c r="G125" s="561">
        <f aca="true" t="shared" si="21" ref="G125:W125">G127</f>
        <v>0</v>
      </c>
      <c r="H125" s="561">
        <f t="shared" si="21"/>
        <v>0</v>
      </c>
      <c r="I125" s="561">
        <f t="shared" si="21"/>
        <v>20000</v>
      </c>
      <c r="J125" s="561">
        <f t="shared" si="21"/>
        <v>0</v>
      </c>
      <c r="K125" s="561">
        <f t="shared" si="21"/>
        <v>500</v>
      </c>
      <c r="L125" s="561">
        <f t="shared" si="21"/>
        <v>0</v>
      </c>
      <c r="M125" s="561">
        <f t="shared" si="21"/>
        <v>0</v>
      </c>
      <c r="N125" s="561">
        <f t="shared" si="21"/>
        <v>500</v>
      </c>
      <c r="O125" s="561">
        <f t="shared" si="21"/>
        <v>0</v>
      </c>
      <c r="P125" s="561">
        <f t="shared" si="21"/>
        <v>500</v>
      </c>
      <c r="Q125" s="561">
        <f t="shared" si="21"/>
        <v>0</v>
      </c>
      <c r="R125" s="561">
        <f t="shared" si="21"/>
        <v>0</v>
      </c>
      <c r="S125" s="561">
        <f t="shared" si="21"/>
        <v>500</v>
      </c>
      <c r="T125" s="561">
        <f t="shared" si="21"/>
        <v>17500</v>
      </c>
      <c r="U125" s="561">
        <f t="shared" si="21"/>
        <v>0</v>
      </c>
      <c r="V125" s="561">
        <f t="shared" si="21"/>
        <v>0</v>
      </c>
      <c r="W125" s="561">
        <f t="shared" si="21"/>
        <v>17500</v>
      </c>
    </row>
    <row r="126" spans="1:23" s="221" customFormat="1" ht="25.5">
      <c r="A126" s="564">
        <v>1</v>
      </c>
      <c r="B126" s="242" t="s">
        <v>698</v>
      </c>
      <c r="C126" s="229"/>
      <c r="D126" s="230"/>
      <c r="E126" s="243"/>
      <c r="F126" s="565"/>
      <c r="G126" s="565"/>
      <c r="H126" s="565"/>
      <c r="I126" s="565"/>
      <c r="J126" s="565"/>
      <c r="K126" s="565"/>
      <c r="L126" s="565"/>
      <c r="M126" s="565"/>
      <c r="N126" s="565"/>
      <c r="O126" s="565"/>
      <c r="P126" s="565"/>
      <c r="Q126" s="565"/>
      <c r="R126" s="565"/>
      <c r="S126" s="565"/>
      <c r="T126" s="565"/>
      <c r="U126" s="565"/>
      <c r="V126" s="565"/>
      <c r="W126" s="565"/>
    </row>
    <row r="127" spans="1:23" s="221" customFormat="1" ht="38.25">
      <c r="A127" s="564"/>
      <c r="B127" s="242" t="s">
        <v>755</v>
      </c>
      <c r="C127" s="229" t="s">
        <v>319</v>
      </c>
      <c r="D127" s="230">
        <v>2020</v>
      </c>
      <c r="E127" s="243" t="s">
        <v>756</v>
      </c>
      <c r="F127" s="565">
        <v>20000</v>
      </c>
      <c r="G127" s="565">
        <v>0</v>
      </c>
      <c r="H127" s="565">
        <v>0</v>
      </c>
      <c r="I127" s="565">
        <v>20000</v>
      </c>
      <c r="J127" s="565">
        <v>0</v>
      </c>
      <c r="K127" s="565">
        <v>500</v>
      </c>
      <c r="L127" s="565"/>
      <c r="M127" s="565"/>
      <c r="N127" s="565">
        <v>500</v>
      </c>
      <c r="O127" s="565"/>
      <c r="P127" s="565">
        <v>500</v>
      </c>
      <c r="Q127" s="565">
        <v>0</v>
      </c>
      <c r="R127" s="565">
        <v>0</v>
      </c>
      <c r="S127" s="565">
        <v>500</v>
      </c>
      <c r="T127" s="565">
        <v>17500</v>
      </c>
      <c r="U127" s="565">
        <v>0</v>
      </c>
      <c r="V127" s="565">
        <v>0</v>
      </c>
      <c r="W127" s="565">
        <v>17500</v>
      </c>
    </row>
    <row r="128" spans="1:23" s="221" customFormat="1" ht="25.5">
      <c r="A128" s="226" t="s">
        <v>555</v>
      </c>
      <c r="B128" s="232" t="s">
        <v>690</v>
      </c>
      <c r="C128" s="229">
        <v>0</v>
      </c>
      <c r="D128" s="230">
        <v>0</v>
      </c>
      <c r="E128" s="243">
        <v>0</v>
      </c>
      <c r="F128" s="565">
        <v>0</v>
      </c>
      <c r="G128" s="565">
        <v>0</v>
      </c>
      <c r="H128" s="565">
        <v>0</v>
      </c>
      <c r="I128" s="565">
        <v>0</v>
      </c>
      <c r="J128" s="565">
        <v>0</v>
      </c>
      <c r="K128" s="565">
        <v>0</v>
      </c>
      <c r="L128" s="565"/>
      <c r="M128" s="565"/>
      <c r="N128" s="565"/>
      <c r="O128" s="565"/>
      <c r="P128" s="565">
        <v>0</v>
      </c>
      <c r="Q128" s="565">
        <v>0</v>
      </c>
      <c r="R128" s="565">
        <v>0</v>
      </c>
      <c r="S128" s="565">
        <v>0</v>
      </c>
      <c r="T128" s="565">
        <v>0</v>
      </c>
      <c r="U128" s="565">
        <v>0</v>
      </c>
      <c r="V128" s="565">
        <v>0</v>
      </c>
      <c r="W128" s="565">
        <v>0</v>
      </c>
    </row>
    <row r="129" spans="1:23" s="221" customFormat="1" ht="12.75">
      <c r="A129" s="236" t="s">
        <v>757</v>
      </c>
      <c r="B129" s="237" t="s">
        <v>374</v>
      </c>
      <c r="C129" s="236">
        <v>0</v>
      </c>
      <c r="D129" s="239">
        <v>0</v>
      </c>
      <c r="E129" s="238">
        <v>0</v>
      </c>
      <c r="F129" s="563">
        <f>F130+F137</f>
        <v>151141.533</v>
      </c>
      <c r="G129" s="563">
        <f aca="true" t="shared" si="22" ref="G129:W129">G130+G137</f>
        <v>0</v>
      </c>
      <c r="H129" s="563">
        <f t="shared" si="22"/>
        <v>0</v>
      </c>
      <c r="I129" s="563">
        <f t="shared" si="22"/>
        <v>90265.62299999999</v>
      </c>
      <c r="J129" s="563">
        <f t="shared" si="22"/>
        <v>60875.91</v>
      </c>
      <c r="K129" s="563">
        <f t="shared" si="22"/>
        <v>118925.91</v>
      </c>
      <c r="L129" s="563">
        <f t="shared" si="22"/>
        <v>0</v>
      </c>
      <c r="M129" s="563">
        <f t="shared" si="22"/>
        <v>0</v>
      </c>
      <c r="N129" s="563">
        <f t="shared" si="22"/>
        <v>58050</v>
      </c>
      <c r="O129" s="563">
        <f t="shared" si="22"/>
        <v>60875.91</v>
      </c>
      <c r="P129" s="563">
        <f t="shared" si="22"/>
        <v>87383</v>
      </c>
      <c r="Q129" s="563">
        <f t="shared" si="22"/>
        <v>0</v>
      </c>
      <c r="R129" s="563">
        <f t="shared" si="22"/>
        <v>0</v>
      </c>
      <c r="S129" s="563">
        <f t="shared" si="22"/>
        <v>37700</v>
      </c>
      <c r="T129" s="563">
        <f t="shared" si="22"/>
        <v>39150</v>
      </c>
      <c r="U129" s="563">
        <f t="shared" si="22"/>
        <v>0</v>
      </c>
      <c r="V129" s="563">
        <f t="shared" si="22"/>
        <v>0</v>
      </c>
      <c r="W129" s="563">
        <f t="shared" si="22"/>
        <v>39150</v>
      </c>
    </row>
    <row r="130" spans="1:23" s="235" customFormat="1" ht="38.25">
      <c r="A130" s="226" t="s">
        <v>554</v>
      </c>
      <c r="B130" s="232" t="s">
        <v>685</v>
      </c>
      <c r="C130" s="231">
        <v>0</v>
      </c>
      <c r="D130" s="234">
        <v>0</v>
      </c>
      <c r="E130" s="233">
        <v>0</v>
      </c>
      <c r="F130" s="561">
        <f>SUM(F131:F136)</f>
        <v>151141.533</v>
      </c>
      <c r="G130" s="561">
        <f aca="true" t="shared" si="23" ref="G130:W130">SUM(G131:G136)</f>
        <v>0</v>
      </c>
      <c r="H130" s="561">
        <f t="shared" si="23"/>
        <v>0</v>
      </c>
      <c r="I130" s="561">
        <f t="shared" si="23"/>
        <v>90265.62299999999</v>
      </c>
      <c r="J130" s="561">
        <f t="shared" si="23"/>
        <v>60875.91</v>
      </c>
      <c r="K130" s="561">
        <f t="shared" si="23"/>
        <v>118925.91</v>
      </c>
      <c r="L130" s="561">
        <f t="shared" si="23"/>
        <v>0</v>
      </c>
      <c r="M130" s="561">
        <f t="shared" si="23"/>
        <v>0</v>
      </c>
      <c r="N130" s="561">
        <f t="shared" si="23"/>
        <v>58050</v>
      </c>
      <c r="O130" s="561">
        <f t="shared" si="23"/>
        <v>60875.91</v>
      </c>
      <c r="P130" s="561">
        <f t="shared" si="23"/>
        <v>87383</v>
      </c>
      <c r="Q130" s="561">
        <f t="shared" si="23"/>
        <v>0</v>
      </c>
      <c r="R130" s="561">
        <f t="shared" si="23"/>
        <v>0</v>
      </c>
      <c r="S130" s="561">
        <f t="shared" si="23"/>
        <v>37700</v>
      </c>
      <c r="T130" s="561">
        <f t="shared" si="23"/>
        <v>39150</v>
      </c>
      <c r="U130" s="561">
        <f t="shared" si="23"/>
        <v>0</v>
      </c>
      <c r="V130" s="561">
        <f t="shared" si="23"/>
        <v>0</v>
      </c>
      <c r="W130" s="561">
        <f t="shared" si="23"/>
        <v>39150</v>
      </c>
    </row>
    <row r="131" spans="1:26" s="240" customFormat="1" ht="12.75">
      <c r="A131" s="564">
        <v>1</v>
      </c>
      <c r="B131" s="242" t="s">
        <v>674</v>
      </c>
      <c r="C131" s="229"/>
      <c r="D131" s="230"/>
      <c r="E131" s="243"/>
      <c r="F131" s="565"/>
      <c r="G131" s="565"/>
      <c r="H131" s="565"/>
      <c r="I131" s="565"/>
      <c r="J131" s="565"/>
      <c r="K131" s="565"/>
      <c r="L131" s="565"/>
      <c r="M131" s="565"/>
      <c r="N131" s="565"/>
      <c r="O131" s="565"/>
      <c r="P131" s="565"/>
      <c r="Q131" s="565"/>
      <c r="R131" s="565"/>
      <c r="S131" s="565"/>
      <c r="T131" s="565"/>
      <c r="U131" s="565"/>
      <c r="V131" s="565"/>
      <c r="W131" s="565"/>
      <c r="Y131" s="241">
        <v>800</v>
      </c>
      <c r="Z131" s="241">
        <v>0</v>
      </c>
    </row>
    <row r="132" spans="1:23" s="235" customFormat="1" ht="25.5">
      <c r="A132" s="564"/>
      <c r="B132" s="242" t="s">
        <v>758</v>
      </c>
      <c r="C132" s="229" t="s">
        <v>319</v>
      </c>
      <c r="D132" s="230" t="s">
        <v>306</v>
      </c>
      <c r="E132" s="243" t="s">
        <v>759</v>
      </c>
      <c r="F132" s="565">
        <v>110875.91</v>
      </c>
      <c r="G132" s="565">
        <v>0</v>
      </c>
      <c r="H132" s="565"/>
      <c r="I132" s="565">
        <v>50000</v>
      </c>
      <c r="J132" s="565">
        <v>60875.91</v>
      </c>
      <c r="K132" s="565">
        <v>110875.91</v>
      </c>
      <c r="L132" s="565"/>
      <c r="M132" s="565"/>
      <c r="N132" s="565">
        <v>50000</v>
      </c>
      <c r="O132" s="565">
        <v>60875.91</v>
      </c>
      <c r="P132" s="565">
        <v>79683</v>
      </c>
      <c r="Q132" s="565">
        <v>0</v>
      </c>
      <c r="R132" s="565"/>
      <c r="S132" s="565">
        <v>30000</v>
      </c>
      <c r="T132" s="565">
        <v>20000</v>
      </c>
      <c r="U132" s="565">
        <v>0</v>
      </c>
      <c r="V132" s="565">
        <v>0</v>
      </c>
      <c r="W132" s="565">
        <v>20000</v>
      </c>
    </row>
    <row r="133" spans="1:23" s="221" customFormat="1" ht="12.75">
      <c r="A133" s="564">
        <v>2</v>
      </c>
      <c r="B133" s="242" t="s">
        <v>178</v>
      </c>
      <c r="C133" s="229"/>
      <c r="D133" s="230"/>
      <c r="E133" s="243"/>
      <c r="F133" s="565"/>
      <c r="G133" s="565"/>
      <c r="H133" s="565"/>
      <c r="I133" s="565"/>
      <c r="J133" s="565"/>
      <c r="K133" s="565"/>
      <c r="L133" s="565"/>
      <c r="M133" s="565"/>
      <c r="N133" s="565"/>
      <c r="O133" s="565"/>
      <c r="P133" s="565"/>
      <c r="Q133" s="565"/>
      <c r="R133" s="565"/>
      <c r="S133" s="565"/>
      <c r="T133" s="565"/>
      <c r="U133" s="565"/>
      <c r="V133" s="565"/>
      <c r="W133" s="565"/>
    </row>
    <row r="134" spans="1:23" s="221" customFormat="1" ht="25.5">
      <c r="A134" s="564"/>
      <c r="B134" s="242" t="s">
        <v>375</v>
      </c>
      <c r="C134" s="229" t="s">
        <v>319</v>
      </c>
      <c r="D134" s="230">
        <v>2019</v>
      </c>
      <c r="E134" s="243" t="s">
        <v>376</v>
      </c>
      <c r="F134" s="565">
        <v>6847.135</v>
      </c>
      <c r="G134" s="565">
        <v>0</v>
      </c>
      <c r="H134" s="565">
        <v>0</v>
      </c>
      <c r="I134" s="565">
        <v>6847.135</v>
      </c>
      <c r="J134" s="565">
        <v>0</v>
      </c>
      <c r="K134" s="565">
        <v>6850</v>
      </c>
      <c r="L134" s="565"/>
      <c r="M134" s="565"/>
      <c r="N134" s="565">
        <v>6850</v>
      </c>
      <c r="O134" s="565"/>
      <c r="P134" s="565">
        <v>6500</v>
      </c>
      <c r="Q134" s="565">
        <v>0</v>
      </c>
      <c r="R134" s="565">
        <v>0</v>
      </c>
      <c r="S134" s="565">
        <v>6500</v>
      </c>
      <c r="T134" s="565">
        <v>350</v>
      </c>
      <c r="U134" s="565">
        <v>0</v>
      </c>
      <c r="V134" s="565">
        <v>0</v>
      </c>
      <c r="W134" s="565">
        <v>350</v>
      </c>
    </row>
    <row r="135" spans="1:23" s="235" customFormat="1" ht="25.5">
      <c r="A135" s="564">
        <v>3</v>
      </c>
      <c r="B135" s="242" t="s">
        <v>698</v>
      </c>
      <c r="C135" s="229"/>
      <c r="D135" s="230"/>
      <c r="E135" s="243"/>
      <c r="F135" s="565"/>
      <c r="G135" s="565"/>
      <c r="H135" s="565"/>
      <c r="I135" s="565"/>
      <c r="J135" s="565"/>
      <c r="K135" s="565"/>
      <c r="L135" s="565"/>
      <c r="M135" s="565"/>
      <c r="N135" s="565"/>
      <c r="O135" s="565"/>
      <c r="P135" s="565"/>
      <c r="Q135" s="565"/>
      <c r="R135" s="565"/>
      <c r="S135" s="565"/>
      <c r="T135" s="565"/>
      <c r="U135" s="565"/>
      <c r="V135" s="565"/>
      <c r="W135" s="565"/>
    </row>
    <row r="136" spans="1:26" s="240" customFormat="1" ht="25.5">
      <c r="A136" s="564"/>
      <c r="B136" s="242" t="s">
        <v>760</v>
      </c>
      <c r="C136" s="229" t="s">
        <v>319</v>
      </c>
      <c r="D136" s="230" t="s">
        <v>364</v>
      </c>
      <c r="E136" s="243" t="s">
        <v>761</v>
      </c>
      <c r="F136" s="565">
        <v>33418.488</v>
      </c>
      <c r="G136" s="565">
        <v>0</v>
      </c>
      <c r="H136" s="565">
        <v>0</v>
      </c>
      <c r="I136" s="565">
        <v>33418.488</v>
      </c>
      <c r="J136" s="565">
        <v>0</v>
      </c>
      <c r="K136" s="565">
        <v>1200</v>
      </c>
      <c r="L136" s="565"/>
      <c r="M136" s="565"/>
      <c r="N136" s="565">
        <v>1200</v>
      </c>
      <c r="O136" s="565"/>
      <c r="P136" s="565">
        <v>1200</v>
      </c>
      <c r="Q136" s="565">
        <v>0</v>
      </c>
      <c r="R136" s="565">
        <v>0</v>
      </c>
      <c r="S136" s="565">
        <v>1200</v>
      </c>
      <c r="T136" s="565">
        <v>18800</v>
      </c>
      <c r="U136" s="565">
        <v>0</v>
      </c>
      <c r="V136" s="565">
        <v>0</v>
      </c>
      <c r="W136" s="565">
        <v>18800</v>
      </c>
      <c r="Y136" s="241">
        <v>103456.26899999997</v>
      </c>
      <c r="Z136" s="241">
        <v>0</v>
      </c>
    </row>
    <row r="137" spans="1:23" s="235" customFormat="1" ht="25.5">
      <c r="A137" s="226" t="s">
        <v>555</v>
      </c>
      <c r="B137" s="232" t="s">
        <v>690</v>
      </c>
      <c r="C137" s="229">
        <v>0</v>
      </c>
      <c r="D137" s="230">
        <v>0</v>
      </c>
      <c r="E137" s="243">
        <v>0</v>
      </c>
      <c r="F137" s="565">
        <v>0</v>
      </c>
      <c r="G137" s="565">
        <v>0</v>
      </c>
      <c r="H137" s="565">
        <v>0</v>
      </c>
      <c r="I137" s="565">
        <v>0</v>
      </c>
      <c r="J137" s="565">
        <v>0</v>
      </c>
      <c r="K137" s="565">
        <v>0</v>
      </c>
      <c r="L137" s="565"/>
      <c r="M137" s="565"/>
      <c r="N137" s="565"/>
      <c r="O137" s="565"/>
      <c r="P137" s="565">
        <v>0</v>
      </c>
      <c r="Q137" s="565">
        <v>0</v>
      </c>
      <c r="R137" s="565">
        <v>0</v>
      </c>
      <c r="S137" s="565">
        <v>0</v>
      </c>
      <c r="T137" s="565">
        <v>0</v>
      </c>
      <c r="U137" s="565">
        <v>0</v>
      </c>
      <c r="V137" s="565">
        <v>0</v>
      </c>
      <c r="W137" s="565">
        <v>0</v>
      </c>
    </row>
    <row r="138" spans="1:23" s="221" customFormat="1" ht="12.75">
      <c r="A138" s="236" t="s">
        <v>762</v>
      </c>
      <c r="B138" s="237" t="s">
        <v>166</v>
      </c>
      <c r="C138" s="236">
        <v>0</v>
      </c>
      <c r="D138" s="239">
        <v>0</v>
      </c>
      <c r="E138" s="238">
        <v>0</v>
      </c>
      <c r="F138" s="563">
        <v>0</v>
      </c>
      <c r="G138" s="563">
        <v>0</v>
      </c>
      <c r="H138" s="563">
        <v>0</v>
      </c>
      <c r="I138" s="563">
        <v>0</v>
      </c>
      <c r="J138" s="563">
        <v>0</v>
      </c>
      <c r="K138" s="563">
        <v>0</v>
      </c>
      <c r="L138" s="563"/>
      <c r="M138" s="563"/>
      <c r="N138" s="563"/>
      <c r="O138" s="563"/>
      <c r="P138" s="563">
        <v>0</v>
      </c>
      <c r="Q138" s="563">
        <v>0</v>
      </c>
      <c r="R138" s="563">
        <v>0</v>
      </c>
      <c r="S138" s="563">
        <v>0</v>
      </c>
      <c r="T138" s="563">
        <v>50000</v>
      </c>
      <c r="U138" s="563">
        <v>0</v>
      </c>
      <c r="V138" s="563">
        <v>0</v>
      </c>
      <c r="W138" s="563">
        <v>50000</v>
      </c>
    </row>
    <row r="139" spans="1:23" s="235" customFormat="1" ht="12.75">
      <c r="A139" s="572"/>
      <c r="B139" s="573"/>
      <c r="C139" s="244"/>
      <c r="D139" s="245"/>
      <c r="E139" s="574"/>
      <c r="F139" s="575"/>
      <c r="G139" s="575"/>
      <c r="H139" s="575"/>
      <c r="I139" s="575"/>
      <c r="J139" s="575"/>
      <c r="K139" s="575"/>
      <c r="L139" s="575"/>
      <c r="M139" s="575"/>
      <c r="N139" s="575"/>
      <c r="O139" s="575"/>
      <c r="P139" s="575"/>
      <c r="Q139" s="575"/>
      <c r="R139" s="575"/>
      <c r="S139" s="575"/>
      <c r="T139" s="246"/>
      <c r="U139" s="246"/>
      <c r="V139" s="246"/>
      <c r="W139" s="246"/>
    </row>
    <row r="140" spans="6:23" ht="18.75">
      <c r="F140" s="247"/>
      <c r="G140" s="247"/>
      <c r="H140" s="247"/>
      <c r="I140" s="247"/>
      <c r="J140" s="247"/>
      <c r="K140" s="247"/>
      <c r="L140" s="247"/>
      <c r="M140" s="247"/>
      <c r="N140" s="247"/>
      <c r="O140" s="247"/>
      <c r="P140" s="247"/>
      <c r="Q140" s="247"/>
      <c r="R140" s="247"/>
      <c r="S140" s="247"/>
      <c r="T140" s="247"/>
      <c r="U140" s="247"/>
      <c r="V140" s="247"/>
      <c r="W140" s="247"/>
    </row>
    <row r="141" spans="6:23" ht="18.75">
      <c r="F141" s="247"/>
      <c r="G141" s="247"/>
      <c r="H141" s="247"/>
      <c r="I141" s="247"/>
      <c r="J141" s="247"/>
      <c r="K141" s="247"/>
      <c r="L141" s="247"/>
      <c r="M141" s="247"/>
      <c r="N141" s="247"/>
      <c r="O141" s="247"/>
      <c r="P141" s="247"/>
      <c r="Q141" s="247"/>
      <c r="R141" s="247"/>
      <c r="S141" s="247"/>
      <c r="T141" s="247"/>
      <c r="U141" s="247"/>
      <c r="V141" s="247"/>
      <c r="W141" s="247"/>
    </row>
    <row r="142" spans="6:23" ht="18.75">
      <c r="F142" s="247"/>
      <c r="G142" s="247"/>
      <c r="H142" s="247"/>
      <c r="I142" s="247"/>
      <c r="J142" s="247"/>
      <c r="K142" s="247"/>
      <c r="L142" s="247"/>
      <c r="M142" s="247"/>
      <c r="N142" s="247"/>
      <c r="O142" s="247"/>
      <c r="P142" s="247"/>
      <c r="Q142" s="247"/>
      <c r="R142" s="247"/>
      <c r="S142" s="247"/>
      <c r="T142" s="247"/>
      <c r="U142" s="247"/>
      <c r="V142" s="247"/>
      <c r="W142" s="247"/>
    </row>
    <row r="143" spans="6:23" ht="18.75">
      <c r="F143" s="247"/>
      <c r="G143" s="247"/>
      <c r="H143" s="247"/>
      <c r="I143" s="247"/>
      <c r="J143" s="247"/>
      <c r="K143" s="247"/>
      <c r="L143" s="247"/>
      <c r="M143" s="247"/>
      <c r="N143" s="247"/>
      <c r="O143" s="247"/>
      <c r="P143" s="247"/>
      <c r="Q143" s="247"/>
      <c r="R143" s="247"/>
      <c r="S143" s="247"/>
      <c r="T143" s="247"/>
      <c r="U143" s="247"/>
      <c r="V143" s="247"/>
      <c r="W143" s="247"/>
    </row>
    <row r="144" spans="6:23" ht="18.75">
      <c r="F144" s="247"/>
      <c r="G144" s="247"/>
      <c r="H144" s="247"/>
      <c r="I144" s="247"/>
      <c r="J144" s="247"/>
      <c r="K144" s="247"/>
      <c r="L144" s="247"/>
      <c r="M144" s="247"/>
      <c r="N144" s="247"/>
      <c r="O144" s="247"/>
      <c r="P144" s="247"/>
      <c r="Q144" s="247"/>
      <c r="R144" s="247"/>
      <c r="S144" s="247"/>
      <c r="T144" s="247"/>
      <c r="U144" s="247"/>
      <c r="V144" s="247"/>
      <c r="W144" s="247"/>
    </row>
    <row r="145" spans="6:23" ht="18.75">
      <c r="F145" s="247"/>
      <c r="G145" s="247"/>
      <c r="H145" s="247"/>
      <c r="I145" s="247"/>
      <c r="J145" s="247"/>
      <c r="K145" s="247"/>
      <c r="L145" s="247"/>
      <c r="M145" s="247"/>
      <c r="N145" s="247"/>
      <c r="O145" s="247"/>
      <c r="P145" s="247"/>
      <c r="Q145" s="247"/>
      <c r="R145" s="247"/>
      <c r="S145" s="247"/>
      <c r="T145" s="247"/>
      <c r="U145" s="247"/>
      <c r="V145" s="247"/>
      <c r="W145" s="247"/>
    </row>
    <row r="146" spans="6:23" ht="18.75">
      <c r="F146" s="247"/>
      <c r="G146" s="247"/>
      <c r="H146" s="247"/>
      <c r="I146" s="247"/>
      <c r="J146" s="247"/>
      <c r="K146" s="247"/>
      <c r="L146" s="247"/>
      <c r="M146" s="247"/>
      <c r="N146" s="247"/>
      <c r="O146" s="247"/>
      <c r="P146" s="247"/>
      <c r="Q146" s="247"/>
      <c r="R146" s="247"/>
      <c r="S146" s="247"/>
      <c r="T146" s="247"/>
      <c r="U146" s="247"/>
      <c r="V146" s="247"/>
      <c r="W146" s="247"/>
    </row>
    <row r="147" spans="6:23" ht="18.75">
      <c r="F147" s="247"/>
      <c r="G147" s="247"/>
      <c r="H147" s="247"/>
      <c r="I147" s="247"/>
      <c r="J147" s="247"/>
      <c r="K147" s="247"/>
      <c r="L147" s="247"/>
      <c r="M147" s="247"/>
      <c r="N147" s="247"/>
      <c r="O147" s="247"/>
      <c r="P147" s="247"/>
      <c r="Q147" s="247"/>
      <c r="R147" s="247"/>
      <c r="S147" s="247"/>
      <c r="T147" s="247"/>
      <c r="U147" s="247"/>
      <c r="V147" s="247"/>
      <c r="W147" s="247"/>
    </row>
    <row r="148" spans="6:23" ht="18.75">
      <c r="F148" s="247"/>
      <c r="G148" s="247"/>
      <c r="H148" s="247"/>
      <c r="I148" s="247"/>
      <c r="J148" s="247"/>
      <c r="K148" s="247"/>
      <c r="L148" s="247"/>
      <c r="M148" s="247"/>
      <c r="N148" s="247"/>
      <c r="O148" s="247"/>
      <c r="P148" s="247"/>
      <c r="Q148" s="247"/>
      <c r="R148" s="247"/>
      <c r="S148" s="247"/>
      <c r="T148" s="247"/>
      <c r="U148" s="247"/>
      <c r="V148" s="247"/>
      <c r="W148" s="247"/>
    </row>
    <row r="149" spans="6:23" ht="18.75">
      <c r="F149" s="247"/>
      <c r="G149" s="247"/>
      <c r="H149" s="247"/>
      <c r="I149" s="247"/>
      <c r="J149" s="247"/>
      <c r="K149" s="247"/>
      <c r="L149" s="247"/>
      <c r="M149" s="247"/>
      <c r="N149" s="247"/>
      <c r="O149" s="247"/>
      <c r="P149" s="247"/>
      <c r="Q149" s="247"/>
      <c r="R149" s="247"/>
      <c r="S149" s="247"/>
      <c r="T149" s="247"/>
      <c r="U149" s="247"/>
      <c r="V149" s="247"/>
      <c r="W149" s="247"/>
    </row>
    <row r="150" spans="6:23" ht="18.75">
      <c r="F150" s="247"/>
      <c r="G150" s="247"/>
      <c r="H150" s="247"/>
      <c r="I150" s="247"/>
      <c r="J150" s="247"/>
      <c r="K150" s="247"/>
      <c r="L150" s="247"/>
      <c r="M150" s="247"/>
      <c r="N150" s="247"/>
      <c r="O150" s="247"/>
      <c r="P150" s="247"/>
      <c r="Q150" s="247"/>
      <c r="R150" s="247"/>
      <c r="S150" s="247"/>
      <c r="T150" s="247"/>
      <c r="U150" s="247"/>
      <c r="V150" s="247"/>
      <c r="W150" s="247"/>
    </row>
    <row r="151" spans="6:23" ht="18.75">
      <c r="F151" s="247"/>
      <c r="G151" s="247"/>
      <c r="H151" s="247"/>
      <c r="I151" s="247"/>
      <c r="J151" s="247"/>
      <c r="K151" s="247"/>
      <c r="L151" s="247"/>
      <c r="M151" s="247"/>
      <c r="N151" s="247"/>
      <c r="O151" s="247"/>
      <c r="P151" s="247"/>
      <c r="Q151" s="247"/>
      <c r="R151" s="247"/>
      <c r="S151" s="247"/>
      <c r="T151" s="247"/>
      <c r="U151" s="247"/>
      <c r="V151" s="247"/>
      <c r="W151" s="247"/>
    </row>
    <row r="152" spans="6:23" ht="18.75">
      <c r="F152" s="247"/>
      <c r="G152" s="247"/>
      <c r="H152" s="247"/>
      <c r="I152" s="247"/>
      <c r="J152" s="247"/>
      <c r="K152" s="247"/>
      <c r="L152" s="247"/>
      <c r="M152" s="247"/>
      <c r="N152" s="247"/>
      <c r="O152" s="247"/>
      <c r="P152" s="247"/>
      <c r="Q152" s="247"/>
      <c r="R152" s="247"/>
      <c r="S152" s="247"/>
      <c r="T152" s="247"/>
      <c r="U152" s="247"/>
      <c r="V152" s="247"/>
      <c r="W152" s="247"/>
    </row>
    <row r="153" spans="6:23" ht="18.75">
      <c r="F153" s="247"/>
      <c r="G153" s="247"/>
      <c r="H153" s="247"/>
      <c r="I153" s="247"/>
      <c r="J153" s="247"/>
      <c r="K153" s="247"/>
      <c r="L153" s="247"/>
      <c r="M153" s="247"/>
      <c r="N153" s="247"/>
      <c r="O153" s="247"/>
      <c r="P153" s="247"/>
      <c r="Q153" s="247"/>
      <c r="R153" s="247"/>
      <c r="S153" s="247"/>
      <c r="T153" s="247"/>
      <c r="U153" s="247"/>
      <c r="V153" s="247"/>
      <c r="W153" s="247"/>
    </row>
    <row r="154" spans="6:23" ht="18.75">
      <c r="F154" s="247"/>
      <c r="G154" s="247"/>
      <c r="H154" s="247"/>
      <c r="I154" s="247"/>
      <c r="J154" s="247"/>
      <c r="K154" s="247"/>
      <c r="L154" s="247"/>
      <c r="M154" s="247"/>
      <c r="N154" s="247"/>
      <c r="O154" s="247"/>
      <c r="P154" s="247"/>
      <c r="Q154" s="247"/>
      <c r="R154" s="247"/>
      <c r="S154" s="247"/>
      <c r="T154" s="247"/>
      <c r="U154" s="247"/>
      <c r="V154" s="247"/>
      <c r="W154" s="247"/>
    </row>
  </sheetData>
  <sheetProtection/>
  <mergeCells count="22">
    <mergeCell ref="T7:T8"/>
    <mergeCell ref="U7:W7"/>
    <mergeCell ref="K7:K8"/>
    <mergeCell ref="L7:O7"/>
    <mergeCell ref="C5:C8"/>
    <mergeCell ref="D5:D8"/>
    <mergeCell ref="R1:W1"/>
    <mergeCell ref="A2:W2"/>
    <mergeCell ref="A3:W3"/>
    <mergeCell ref="R4:W4"/>
    <mergeCell ref="A5:A8"/>
    <mergeCell ref="B5:B8"/>
    <mergeCell ref="F7:F8"/>
    <mergeCell ref="G7:J7"/>
    <mergeCell ref="P5:S6"/>
    <mergeCell ref="T5:W6"/>
    <mergeCell ref="E5:J5"/>
    <mergeCell ref="K5:O6"/>
    <mergeCell ref="E6:E8"/>
    <mergeCell ref="F6:J6"/>
    <mergeCell ref="P7:P8"/>
    <mergeCell ref="Q7:S7"/>
  </mergeCells>
  <printOptions/>
  <pageMargins left="0.2" right="0.2" top="0.5" bottom="0.5" header="0.3" footer="0.3"/>
  <pageSetup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dimension ref="A1:O33"/>
  <sheetViews>
    <sheetView showZeros="0" zoomScalePageLayoutView="0" workbookViewId="0" topLeftCell="A1">
      <selection activeCell="L1" sqref="L1"/>
    </sheetView>
  </sheetViews>
  <sheetFormatPr defaultColWidth="9.140625" defaultRowHeight="15"/>
  <cols>
    <col min="1" max="1" width="5.421875" style="451" customWidth="1"/>
    <col min="2" max="2" width="29.140625" style="451" customWidth="1"/>
    <col min="3" max="3" width="9.140625" style="452" customWidth="1"/>
    <col min="4" max="4" width="8.8515625" style="451" customWidth="1"/>
    <col min="5" max="5" width="9.00390625" style="451" customWidth="1"/>
    <col min="6" max="6" width="8.7109375" style="451" customWidth="1"/>
    <col min="7" max="7" width="8.421875" style="451" customWidth="1"/>
    <col min="8" max="8" width="9.140625" style="452" customWidth="1"/>
    <col min="9" max="9" width="8.421875" style="451" customWidth="1"/>
    <col min="10" max="10" width="9.28125" style="451" customWidth="1"/>
    <col min="11" max="11" width="8.57421875" style="451" customWidth="1"/>
    <col min="12" max="12" width="9.140625" style="451" customWidth="1"/>
    <col min="13" max="13" width="9.00390625" style="452" customWidth="1"/>
    <col min="14" max="16384" width="9.140625" style="451" customWidth="1"/>
  </cols>
  <sheetData>
    <row r="1" ht="16.5">
      <c r="L1" s="453"/>
    </row>
    <row r="2" spans="1:13" ht="39" customHeight="1">
      <c r="A2" s="747" t="s">
        <v>636</v>
      </c>
      <c r="B2" s="747"/>
      <c r="C2" s="747"/>
      <c r="D2" s="747"/>
      <c r="E2" s="747"/>
      <c r="F2" s="747"/>
      <c r="G2" s="747"/>
      <c r="H2" s="747"/>
      <c r="I2" s="747"/>
      <c r="J2" s="747"/>
      <c r="K2" s="747"/>
      <c r="L2" s="747"/>
      <c r="M2" s="747"/>
    </row>
    <row r="3" spans="1:13" s="454" customFormat="1" ht="15.75">
      <c r="A3" s="708" t="str">
        <f>'45'!A3:W3</f>
        <v>(Kèm theo Công văn số 3921/STC-QLNS ngày 21/12/2020 của  Sở Tài chính)</v>
      </c>
      <c r="B3" s="709"/>
      <c r="C3" s="709"/>
      <c r="D3" s="709"/>
      <c r="E3" s="709"/>
      <c r="F3" s="709"/>
      <c r="G3" s="709"/>
      <c r="H3" s="709"/>
      <c r="I3" s="709"/>
      <c r="J3" s="709"/>
      <c r="K3" s="709"/>
      <c r="L3" s="709"/>
      <c r="M3" s="709"/>
    </row>
    <row r="4" spans="11:13" ht="15" customHeight="1">
      <c r="K4" s="748" t="s">
        <v>44</v>
      </c>
      <c r="L4" s="748"/>
      <c r="M4" s="748"/>
    </row>
    <row r="5" spans="1:13" ht="18.75" customHeight="1">
      <c r="A5" s="628" t="s">
        <v>1</v>
      </c>
      <c r="B5" s="628" t="s">
        <v>524</v>
      </c>
      <c r="C5" s="628" t="s">
        <v>639</v>
      </c>
      <c r="D5" s="628" t="s">
        <v>548</v>
      </c>
      <c r="E5" s="628"/>
      <c r="F5" s="628"/>
      <c r="G5" s="628"/>
      <c r="H5" s="625" t="s">
        <v>637</v>
      </c>
      <c r="I5" s="628" t="s">
        <v>586</v>
      </c>
      <c r="J5" s="628"/>
      <c r="K5" s="628"/>
      <c r="L5" s="628"/>
      <c r="M5" s="628" t="s">
        <v>637</v>
      </c>
    </row>
    <row r="6" spans="1:13" ht="32.25" customHeight="1">
      <c r="A6" s="628"/>
      <c r="B6" s="628"/>
      <c r="C6" s="628"/>
      <c r="D6" s="750" t="s">
        <v>525</v>
      </c>
      <c r="E6" s="751"/>
      <c r="F6" s="628" t="s">
        <v>526</v>
      </c>
      <c r="G6" s="628" t="s">
        <v>527</v>
      </c>
      <c r="H6" s="749"/>
      <c r="I6" s="628" t="s">
        <v>525</v>
      </c>
      <c r="J6" s="628"/>
      <c r="K6" s="628" t="s">
        <v>526</v>
      </c>
      <c r="L6" s="628" t="s">
        <v>527</v>
      </c>
      <c r="M6" s="628"/>
    </row>
    <row r="7" spans="1:13" ht="42" customHeight="1">
      <c r="A7" s="628"/>
      <c r="B7" s="628"/>
      <c r="C7" s="628"/>
      <c r="D7" s="106" t="s">
        <v>160</v>
      </c>
      <c r="E7" s="106" t="s">
        <v>528</v>
      </c>
      <c r="F7" s="628"/>
      <c r="G7" s="628"/>
      <c r="H7" s="626"/>
      <c r="I7" s="106" t="s">
        <v>160</v>
      </c>
      <c r="J7" s="106" t="s">
        <v>528</v>
      </c>
      <c r="K7" s="628"/>
      <c r="L7" s="628"/>
      <c r="M7" s="628"/>
    </row>
    <row r="8" spans="1:13" ht="15">
      <c r="A8" s="106" t="s">
        <v>9</v>
      </c>
      <c r="B8" s="106" t="s">
        <v>10</v>
      </c>
      <c r="C8" s="106">
        <v>1</v>
      </c>
      <c r="D8" s="106">
        <v>2</v>
      </c>
      <c r="E8" s="106">
        <v>3</v>
      </c>
      <c r="F8" s="106">
        <v>4</v>
      </c>
      <c r="G8" s="106" t="s">
        <v>549</v>
      </c>
      <c r="H8" s="106" t="s">
        <v>550</v>
      </c>
      <c r="I8" s="106">
        <v>7</v>
      </c>
      <c r="J8" s="106">
        <v>8</v>
      </c>
      <c r="K8" s="106">
        <v>9</v>
      </c>
      <c r="L8" s="106" t="s">
        <v>551</v>
      </c>
      <c r="M8" s="106" t="s">
        <v>640</v>
      </c>
    </row>
    <row r="9" spans="1:13" ht="18" customHeight="1">
      <c r="A9" s="455">
        <v>1</v>
      </c>
      <c r="B9" s="445" t="s">
        <v>529</v>
      </c>
      <c r="C9" s="446">
        <v>751.156228</v>
      </c>
      <c r="D9" s="447">
        <v>150</v>
      </c>
      <c r="E9" s="447"/>
      <c r="F9" s="447">
        <v>350</v>
      </c>
      <c r="G9" s="447">
        <f>D9-F9</f>
        <v>-200</v>
      </c>
      <c r="H9" s="448">
        <f>C9+D9-F9</f>
        <v>551.156228</v>
      </c>
      <c r="I9" s="447">
        <v>150</v>
      </c>
      <c r="J9" s="447"/>
      <c r="K9" s="447">
        <v>350</v>
      </c>
      <c r="L9" s="447">
        <f>I9-K9</f>
        <v>-200</v>
      </c>
      <c r="M9" s="448">
        <f aca="true" t="shared" si="0" ref="M9:M25">C9+I9-K9</f>
        <v>551.156228</v>
      </c>
    </row>
    <row r="10" spans="1:13" ht="15.75" customHeight="1">
      <c r="A10" s="455">
        <v>2</v>
      </c>
      <c r="B10" s="445" t="s">
        <v>530</v>
      </c>
      <c r="C10" s="446">
        <v>1721.402423</v>
      </c>
      <c r="D10" s="447">
        <v>0</v>
      </c>
      <c r="E10" s="447">
        <v>0</v>
      </c>
      <c r="F10" s="447">
        <v>0</v>
      </c>
      <c r="G10" s="447">
        <f aca="true" t="shared" si="1" ref="G10:G26">D10-F10</f>
        <v>0</v>
      </c>
      <c r="H10" s="448">
        <f aca="true" t="shared" si="2" ref="H10:H26">C10+D10-F10</f>
        <v>1721.402423</v>
      </c>
      <c r="I10" s="447">
        <v>0</v>
      </c>
      <c r="J10" s="447">
        <v>0</v>
      </c>
      <c r="K10" s="447">
        <v>0</v>
      </c>
      <c r="L10" s="447">
        <f>I10-K10</f>
        <v>0</v>
      </c>
      <c r="M10" s="448">
        <f t="shared" si="0"/>
        <v>1721.402423</v>
      </c>
    </row>
    <row r="11" spans="1:13" ht="17.25" customHeight="1">
      <c r="A11" s="455">
        <v>3</v>
      </c>
      <c r="B11" s="445" t="s">
        <v>531</v>
      </c>
      <c r="C11" s="446">
        <v>1353.534224</v>
      </c>
      <c r="D11" s="447">
        <v>0</v>
      </c>
      <c r="E11" s="447">
        <v>0</v>
      </c>
      <c r="F11" s="447">
        <v>0</v>
      </c>
      <c r="G11" s="447">
        <f t="shared" si="1"/>
        <v>0</v>
      </c>
      <c r="H11" s="448">
        <f t="shared" si="2"/>
        <v>1353.534224</v>
      </c>
      <c r="I11" s="447">
        <v>0</v>
      </c>
      <c r="J11" s="447">
        <v>0</v>
      </c>
      <c r="K11" s="447">
        <v>0</v>
      </c>
      <c r="L11" s="447">
        <f>I11-K11</f>
        <v>0</v>
      </c>
      <c r="M11" s="448">
        <f t="shared" si="0"/>
        <v>1353.534224</v>
      </c>
    </row>
    <row r="12" spans="1:13" s="457" customFormat="1" ht="33" customHeight="1">
      <c r="A12" s="456">
        <v>4</v>
      </c>
      <c r="B12" s="449" t="s">
        <v>532</v>
      </c>
      <c r="C12" s="446">
        <v>774.3</v>
      </c>
      <c r="D12" s="447">
        <v>700</v>
      </c>
      <c r="E12" s="447">
        <v>0</v>
      </c>
      <c r="F12" s="447">
        <v>600</v>
      </c>
      <c r="G12" s="447">
        <f t="shared" si="1"/>
        <v>100</v>
      </c>
      <c r="H12" s="448">
        <f t="shared" si="2"/>
        <v>874.3</v>
      </c>
      <c r="I12" s="447">
        <v>282.2</v>
      </c>
      <c r="J12" s="447">
        <v>0</v>
      </c>
      <c r="K12" s="447">
        <v>222</v>
      </c>
      <c r="L12" s="447">
        <f aca="true" t="shared" si="3" ref="L12:L26">I12-K12</f>
        <v>60.19999999999999</v>
      </c>
      <c r="M12" s="448">
        <f t="shared" si="0"/>
        <v>834.5</v>
      </c>
    </row>
    <row r="13" spans="1:13" ht="30">
      <c r="A13" s="455">
        <v>5</v>
      </c>
      <c r="B13" s="445" t="s">
        <v>533</v>
      </c>
      <c r="C13" s="446">
        <v>1651</v>
      </c>
      <c r="D13" s="447">
        <v>101</v>
      </c>
      <c r="E13" s="447">
        <v>0</v>
      </c>
      <c r="F13" s="447">
        <v>173</v>
      </c>
      <c r="G13" s="447">
        <f t="shared" si="1"/>
        <v>-72</v>
      </c>
      <c r="H13" s="448">
        <f t="shared" si="2"/>
        <v>1579</v>
      </c>
      <c r="I13" s="447">
        <v>101</v>
      </c>
      <c r="J13" s="447">
        <v>0</v>
      </c>
      <c r="K13" s="447">
        <v>180</v>
      </c>
      <c r="L13" s="447">
        <f t="shared" si="3"/>
        <v>-79</v>
      </c>
      <c r="M13" s="448">
        <f t="shared" si="0"/>
        <v>1572</v>
      </c>
    </row>
    <row r="14" spans="1:13" s="457" customFormat="1" ht="15">
      <c r="A14" s="456">
        <v>6</v>
      </c>
      <c r="B14" s="449" t="s">
        <v>534</v>
      </c>
      <c r="C14" s="446">
        <f>1000+169</f>
        <v>1169</v>
      </c>
      <c r="D14" s="447">
        <v>270</v>
      </c>
      <c r="E14" s="447"/>
      <c r="F14" s="447">
        <v>270</v>
      </c>
      <c r="G14" s="447">
        <f t="shared" si="1"/>
        <v>0</v>
      </c>
      <c r="H14" s="448">
        <f t="shared" si="2"/>
        <v>1169</v>
      </c>
      <c r="I14" s="447">
        <v>270</v>
      </c>
      <c r="J14" s="447"/>
      <c r="K14" s="447">
        <v>270</v>
      </c>
      <c r="L14" s="447">
        <f t="shared" si="3"/>
        <v>0</v>
      </c>
      <c r="M14" s="448">
        <f t="shared" si="0"/>
        <v>1169</v>
      </c>
    </row>
    <row r="15" spans="1:13" s="457" customFormat="1" ht="15">
      <c r="A15" s="456">
        <v>7</v>
      </c>
      <c r="B15" s="449" t="s">
        <v>535</v>
      </c>
      <c r="C15" s="446">
        <v>4596</v>
      </c>
      <c r="D15" s="447">
        <v>4000</v>
      </c>
      <c r="E15" s="447"/>
      <c r="F15" s="447">
        <v>6000</v>
      </c>
      <c r="G15" s="447">
        <f t="shared" si="1"/>
        <v>-2000</v>
      </c>
      <c r="H15" s="448">
        <f t="shared" si="2"/>
        <v>2596</v>
      </c>
      <c r="I15" s="447">
        <v>4000</v>
      </c>
      <c r="J15" s="447"/>
      <c r="K15" s="447">
        <v>6000</v>
      </c>
      <c r="L15" s="447">
        <f t="shared" si="3"/>
        <v>-2000</v>
      </c>
      <c r="M15" s="448">
        <f t="shared" si="0"/>
        <v>2596</v>
      </c>
    </row>
    <row r="16" spans="1:13" s="457" customFormat="1" ht="15">
      <c r="A16" s="456">
        <v>8</v>
      </c>
      <c r="B16" s="449" t="s">
        <v>536</v>
      </c>
      <c r="C16" s="446">
        <v>720</v>
      </c>
      <c r="D16" s="447"/>
      <c r="E16" s="447"/>
      <c r="F16" s="447">
        <v>50</v>
      </c>
      <c r="G16" s="447">
        <f t="shared" si="1"/>
        <v>-50</v>
      </c>
      <c r="H16" s="448">
        <f t="shared" si="2"/>
        <v>670</v>
      </c>
      <c r="I16" s="447"/>
      <c r="J16" s="447"/>
      <c r="K16" s="447">
        <v>50</v>
      </c>
      <c r="L16" s="447">
        <f t="shared" si="3"/>
        <v>-50</v>
      </c>
      <c r="M16" s="448">
        <f t="shared" si="0"/>
        <v>670</v>
      </c>
    </row>
    <row r="17" spans="1:13" s="457" customFormat="1" ht="31.5" customHeight="1">
      <c r="A17" s="456">
        <v>9</v>
      </c>
      <c r="B17" s="449" t="s">
        <v>537</v>
      </c>
      <c r="C17" s="446">
        <v>43</v>
      </c>
      <c r="D17" s="450"/>
      <c r="E17" s="450"/>
      <c r="F17" s="450">
        <v>20</v>
      </c>
      <c r="G17" s="447">
        <f t="shared" si="1"/>
        <v>-20</v>
      </c>
      <c r="H17" s="448">
        <f t="shared" si="2"/>
        <v>23</v>
      </c>
      <c r="I17" s="450"/>
      <c r="J17" s="450"/>
      <c r="K17" s="450">
        <v>35</v>
      </c>
      <c r="L17" s="450">
        <f t="shared" si="3"/>
        <v>-35</v>
      </c>
      <c r="M17" s="446">
        <f t="shared" si="0"/>
        <v>8</v>
      </c>
    </row>
    <row r="18" spans="1:13" s="457" customFormat="1" ht="30">
      <c r="A18" s="456">
        <v>10</v>
      </c>
      <c r="B18" s="449" t="s">
        <v>538</v>
      </c>
      <c r="C18" s="446">
        <v>773.4</v>
      </c>
      <c r="D18" s="450">
        <v>23.1</v>
      </c>
      <c r="E18" s="450"/>
      <c r="F18" s="450">
        <v>40.5</v>
      </c>
      <c r="G18" s="447">
        <f t="shared" si="1"/>
        <v>-17.4</v>
      </c>
      <c r="H18" s="448">
        <f t="shared" si="2"/>
        <v>756</v>
      </c>
      <c r="I18" s="450">
        <v>23.1</v>
      </c>
      <c r="J18" s="450"/>
      <c r="K18" s="450">
        <v>41</v>
      </c>
      <c r="L18" s="450">
        <f t="shared" si="3"/>
        <v>-17.9</v>
      </c>
      <c r="M18" s="446">
        <f t="shared" si="0"/>
        <v>755.5</v>
      </c>
    </row>
    <row r="19" spans="1:13" s="457" customFormat="1" ht="19.5" customHeight="1">
      <c r="A19" s="456">
        <v>11</v>
      </c>
      <c r="B19" s="449" t="s">
        <v>539</v>
      </c>
      <c r="C19" s="446">
        <v>30929</v>
      </c>
      <c r="D19" s="447">
        <v>21942</v>
      </c>
      <c r="E19" s="447">
        <v>0</v>
      </c>
      <c r="F19" s="447">
        <v>3777</v>
      </c>
      <c r="G19" s="447">
        <f t="shared" si="1"/>
        <v>18165</v>
      </c>
      <c r="H19" s="448">
        <f t="shared" si="2"/>
        <v>49094</v>
      </c>
      <c r="I19" s="447">
        <v>21942</v>
      </c>
      <c r="J19" s="447"/>
      <c r="K19" s="447">
        <v>3777</v>
      </c>
      <c r="L19" s="447">
        <f t="shared" si="3"/>
        <v>18165</v>
      </c>
      <c r="M19" s="448">
        <f t="shared" si="0"/>
        <v>49094</v>
      </c>
    </row>
    <row r="20" spans="1:13" ht="16.5" customHeight="1">
      <c r="A20" s="455">
        <v>12</v>
      </c>
      <c r="B20" s="445" t="s">
        <v>540</v>
      </c>
      <c r="C20" s="446">
        <v>84</v>
      </c>
      <c r="D20" s="447">
        <v>0</v>
      </c>
      <c r="E20" s="447">
        <v>0</v>
      </c>
      <c r="F20" s="447">
        <v>0</v>
      </c>
      <c r="G20" s="447">
        <f t="shared" si="1"/>
        <v>0</v>
      </c>
      <c r="H20" s="448">
        <f t="shared" si="2"/>
        <v>84</v>
      </c>
      <c r="I20" s="447">
        <v>0</v>
      </c>
      <c r="J20" s="447">
        <v>0</v>
      </c>
      <c r="K20" s="447">
        <v>50</v>
      </c>
      <c r="L20" s="447">
        <f t="shared" si="3"/>
        <v>-50</v>
      </c>
      <c r="M20" s="448">
        <f t="shared" si="0"/>
        <v>34</v>
      </c>
    </row>
    <row r="21" spans="1:13" s="457" customFormat="1" ht="18" customHeight="1">
      <c r="A21" s="456">
        <v>13</v>
      </c>
      <c r="B21" s="449" t="s">
        <v>541</v>
      </c>
      <c r="C21" s="446">
        <v>35805</v>
      </c>
      <c r="D21" s="450">
        <v>26413</v>
      </c>
      <c r="E21" s="450"/>
      <c r="F21" s="450">
        <v>46000</v>
      </c>
      <c r="G21" s="447">
        <f t="shared" si="1"/>
        <v>-19587</v>
      </c>
      <c r="H21" s="448">
        <f t="shared" si="2"/>
        <v>16218</v>
      </c>
      <c r="I21" s="450">
        <v>14638</v>
      </c>
      <c r="J21" s="450"/>
      <c r="K21" s="450">
        <v>8105</v>
      </c>
      <c r="L21" s="450">
        <f t="shared" si="3"/>
        <v>6533</v>
      </c>
      <c r="M21" s="446">
        <f t="shared" si="0"/>
        <v>42338</v>
      </c>
    </row>
    <row r="22" spans="1:13" s="457" customFormat="1" ht="19.5" customHeight="1">
      <c r="A22" s="455">
        <v>14</v>
      </c>
      <c r="B22" s="449" t="s">
        <v>542</v>
      </c>
      <c r="C22" s="446">
        <v>5242</v>
      </c>
      <c r="D22" s="450">
        <v>4852</v>
      </c>
      <c r="E22" s="450"/>
      <c r="F22" s="450">
        <v>3022</v>
      </c>
      <c r="G22" s="447">
        <f t="shared" si="1"/>
        <v>1830</v>
      </c>
      <c r="H22" s="448">
        <f t="shared" si="2"/>
        <v>7072</v>
      </c>
      <c r="I22" s="450">
        <v>1517</v>
      </c>
      <c r="J22" s="450"/>
      <c r="K22" s="450"/>
      <c r="L22" s="450">
        <f t="shared" si="3"/>
        <v>1517</v>
      </c>
      <c r="M22" s="446">
        <f t="shared" si="0"/>
        <v>6759</v>
      </c>
    </row>
    <row r="23" spans="1:13" s="457" customFormat="1" ht="30" customHeight="1">
      <c r="A23" s="456">
        <v>15</v>
      </c>
      <c r="B23" s="449" t="s">
        <v>543</v>
      </c>
      <c r="C23" s="446">
        <v>1475</v>
      </c>
      <c r="D23" s="447"/>
      <c r="E23" s="447"/>
      <c r="F23" s="447"/>
      <c r="G23" s="447">
        <f t="shared" si="1"/>
        <v>0</v>
      </c>
      <c r="H23" s="448">
        <f t="shared" si="2"/>
        <v>1475</v>
      </c>
      <c r="I23" s="447"/>
      <c r="J23" s="447"/>
      <c r="K23" s="447"/>
      <c r="L23" s="447">
        <f t="shared" si="3"/>
        <v>0</v>
      </c>
      <c r="M23" s="448">
        <f t="shared" si="0"/>
        <v>1475</v>
      </c>
    </row>
    <row r="24" spans="1:15" s="457" customFormat="1" ht="16.5" customHeight="1">
      <c r="A24" s="455">
        <v>16</v>
      </c>
      <c r="B24" s="449" t="s">
        <v>544</v>
      </c>
      <c r="C24" s="446">
        <v>0</v>
      </c>
      <c r="D24" s="447">
        <v>2000</v>
      </c>
      <c r="E24" s="447">
        <v>2000</v>
      </c>
      <c r="F24" s="447">
        <v>2000</v>
      </c>
      <c r="G24" s="447">
        <f t="shared" si="1"/>
        <v>0</v>
      </c>
      <c r="H24" s="448">
        <f t="shared" si="2"/>
        <v>0</v>
      </c>
      <c r="I24" s="447">
        <v>2000</v>
      </c>
      <c r="J24" s="447">
        <v>2000</v>
      </c>
      <c r="K24" s="447">
        <v>2000</v>
      </c>
      <c r="L24" s="447">
        <f t="shared" si="3"/>
        <v>0</v>
      </c>
      <c r="M24" s="448">
        <f t="shared" si="0"/>
        <v>0</v>
      </c>
      <c r="O24" s="458"/>
    </row>
    <row r="25" spans="1:15" s="457" customFormat="1" ht="19.5" customHeight="1">
      <c r="A25" s="456">
        <v>17</v>
      </c>
      <c r="B25" s="449" t="s">
        <v>545</v>
      </c>
      <c r="C25" s="446">
        <v>34</v>
      </c>
      <c r="D25" s="447">
        <v>6065</v>
      </c>
      <c r="E25" s="447"/>
      <c r="F25" s="447">
        <v>5965</v>
      </c>
      <c r="G25" s="447">
        <f t="shared" si="1"/>
        <v>100</v>
      </c>
      <c r="H25" s="448">
        <f t="shared" si="2"/>
        <v>134</v>
      </c>
      <c r="I25" s="447">
        <v>6068</v>
      </c>
      <c r="J25" s="447"/>
      <c r="K25" s="447">
        <v>5979</v>
      </c>
      <c r="L25" s="447">
        <f t="shared" si="3"/>
        <v>89</v>
      </c>
      <c r="M25" s="448">
        <f t="shared" si="0"/>
        <v>123</v>
      </c>
      <c r="O25" s="458"/>
    </row>
    <row r="26" spans="1:15" ht="31.5" customHeight="1">
      <c r="A26" s="455">
        <v>18</v>
      </c>
      <c r="B26" s="449" t="s">
        <v>546</v>
      </c>
      <c r="C26" s="446">
        <v>1354</v>
      </c>
      <c r="D26" s="447">
        <v>458</v>
      </c>
      <c r="E26" s="447"/>
      <c r="F26" s="447">
        <v>1500</v>
      </c>
      <c r="G26" s="447">
        <f t="shared" si="1"/>
        <v>-1042</v>
      </c>
      <c r="H26" s="448">
        <f t="shared" si="2"/>
        <v>312</v>
      </c>
      <c r="I26" s="447">
        <v>458</v>
      </c>
      <c r="J26" s="447"/>
      <c r="K26" s="447">
        <v>1500</v>
      </c>
      <c r="L26" s="447">
        <f t="shared" si="3"/>
        <v>-1042</v>
      </c>
      <c r="M26" s="448">
        <f>C26+I26-K26</f>
        <v>312</v>
      </c>
      <c r="O26" s="458"/>
    </row>
    <row r="27" ht="18" customHeight="1"/>
    <row r="33" s="459" customFormat="1" ht="15">
      <c r="G33" s="460"/>
    </row>
  </sheetData>
  <sheetProtection/>
  <mergeCells count="16">
    <mergeCell ref="A2:M2"/>
    <mergeCell ref="A3:M3"/>
    <mergeCell ref="K4:M4"/>
    <mergeCell ref="H5:H7"/>
    <mergeCell ref="I5:L5"/>
    <mergeCell ref="A5:A7"/>
    <mergeCell ref="B5:B7"/>
    <mergeCell ref="C5:C7"/>
    <mergeCell ref="D5:G5"/>
    <mergeCell ref="D6:E6"/>
    <mergeCell ref="M5:M7"/>
    <mergeCell ref="I6:J6"/>
    <mergeCell ref="L6:L7"/>
    <mergeCell ref="F6:F7"/>
    <mergeCell ref="G6:G7"/>
    <mergeCell ref="K6:K7"/>
  </mergeCells>
  <printOptions/>
  <pageMargins left="0.65" right="0.3" top="0.48" bottom="0.14" header="0.31496062992126" footer="0.54"/>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O28"/>
  <sheetViews>
    <sheetView showZeros="0" zoomScalePageLayoutView="0" workbookViewId="0" topLeftCell="A1">
      <selection activeCell="A12" sqref="A12:IV12"/>
    </sheetView>
  </sheetViews>
  <sheetFormatPr defaultColWidth="9.140625" defaultRowHeight="31.5" customHeight="1"/>
  <cols>
    <col min="1" max="1" width="5.57421875" style="363" customWidth="1"/>
    <col min="2" max="2" width="31.7109375" style="363" customWidth="1"/>
    <col min="3" max="3" width="9.8515625" style="357" customWidth="1"/>
    <col min="4" max="4" width="9.140625" style="363" customWidth="1"/>
    <col min="5" max="5" width="9.421875" style="363" customWidth="1"/>
    <col min="6" max="7" width="9.140625" style="363" customWidth="1"/>
    <col min="8" max="8" width="10.140625" style="357" customWidth="1"/>
    <col min="9" max="9" width="9.140625" style="363" customWidth="1"/>
    <col min="10" max="10" width="9.8515625" style="363" customWidth="1"/>
    <col min="11" max="12" width="9.140625" style="363" customWidth="1"/>
    <col min="13" max="13" width="9.421875" style="357" customWidth="1"/>
    <col min="14" max="16384" width="9.140625" style="363" customWidth="1"/>
  </cols>
  <sheetData>
    <row r="1" ht="16.5">
      <c r="L1" s="453"/>
    </row>
    <row r="2" spans="1:13" ht="15.75">
      <c r="A2" s="618" t="s">
        <v>638</v>
      </c>
      <c r="B2" s="618"/>
      <c r="C2" s="618"/>
      <c r="D2" s="618"/>
      <c r="E2" s="618"/>
      <c r="F2" s="618"/>
      <c r="G2" s="618"/>
      <c r="H2" s="618"/>
      <c r="I2" s="618"/>
      <c r="J2" s="618"/>
      <c r="K2" s="618"/>
      <c r="L2" s="618"/>
      <c r="M2" s="618"/>
    </row>
    <row r="3" spans="1:13" s="461" customFormat="1" ht="15.75">
      <c r="A3" s="708" t="str">
        <f>'Quỹ ngoài NS2020'!A3:M3</f>
        <v>(Kèm theo Công văn số 3921/STC-QLNS ngày 21/12/2020 của  Sở Tài chính)</v>
      </c>
      <c r="B3" s="709"/>
      <c r="C3" s="709"/>
      <c r="D3" s="709"/>
      <c r="E3" s="709"/>
      <c r="F3" s="709"/>
      <c r="G3" s="709"/>
      <c r="H3" s="709"/>
      <c r="I3" s="709"/>
      <c r="J3" s="709"/>
      <c r="K3" s="709"/>
      <c r="L3" s="709"/>
      <c r="M3" s="709"/>
    </row>
    <row r="4" spans="11:13" ht="14.25" customHeight="1">
      <c r="K4" s="752" t="s">
        <v>44</v>
      </c>
      <c r="L4" s="752"/>
      <c r="M4" s="752"/>
    </row>
    <row r="5" spans="1:13" ht="20.25" customHeight="1">
      <c r="A5" s="628" t="s">
        <v>1</v>
      </c>
      <c r="B5" s="628" t="s">
        <v>547</v>
      </c>
      <c r="C5" s="628" t="s">
        <v>641</v>
      </c>
      <c r="D5" s="628" t="s">
        <v>586</v>
      </c>
      <c r="E5" s="628"/>
      <c r="F5" s="628"/>
      <c r="G5" s="628"/>
      <c r="H5" s="628" t="s">
        <v>642</v>
      </c>
      <c r="I5" s="628" t="s">
        <v>643</v>
      </c>
      <c r="J5" s="628"/>
      <c r="K5" s="628"/>
      <c r="L5" s="628"/>
      <c r="M5" s="628" t="s">
        <v>644</v>
      </c>
    </row>
    <row r="6" spans="1:13" ht="31.5" customHeight="1">
      <c r="A6" s="628"/>
      <c r="B6" s="628"/>
      <c r="C6" s="628"/>
      <c r="D6" s="628" t="s">
        <v>525</v>
      </c>
      <c r="E6" s="628"/>
      <c r="F6" s="628" t="s">
        <v>526</v>
      </c>
      <c r="G6" s="628" t="s">
        <v>527</v>
      </c>
      <c r="H6" s="628"/>
      <c r="I6" s="628" t="s">
        <v>525</v>
      </c>
      <c r="J6" s="628"/>
      <c r="K6" s="628" t="s">
        <v>526</v>
      </c>
      <c r="L6" s="628" t="s">
        <v>527</v>
      </c>
      <c r="M6" s="628"/>
    </row>
    <row r="7" spans="1:13" ht="36.75" customHeight="1">
      <c r="A7" s="628"/>
      <c r="B7" s="628"/>
      <c r="C7" s="628"/>
      <c r="D7" s="106" t="s">
        <v>160</v>
      </c>
      <c r="E7" s="106" t="s">
        <v>528</v>
      </c>
      <c r="F7" s="628"/>
      <c r="G7" s="628"/>
      <c r="H7" s="628"/>
      <c r="I7" s="106" t="s">
        <v>160</v>
      </c>
      <c r="J7" s="106" t="s">
        <v>528</v>
      </c>
      <c r="K7" s="628"/>
      <c r="L7" s="628"/>
      <c r="M7" s="628"/>
    </row>
    <row r="8" spans="1:13" ht="18" customHeight="1">
      <c r="A8" s="106" t="s">
        <v>9</v>
      </c>
      <c r="B8" s="106" t="s">
        <v>10</v>
      </c>
      <c r="C8" s="106">
        <v>1</v>
      </c>
      <c r="D8" s="106">
        <v>2</v>
      </c>
      <c r="E8" s="106">
        <v>3</v>
      </c>
      <c r="F8" s="106">
        <v>4</v>
      </c>
      <c r="G8" s="106" t="s">
        <v>549</v>
      </c>
      <c r="H8" s="106" t="s">
        <v>550</v>
      </c>
      <c r="I8" s="106">
        <v>7</v>
      </c>
      <c r="J8" s="106">
        <v>8</v>
      </c>
      <c r="K8" s="106">
        <v>9</v>
      </c>
      <c r="L8" s="106" t="s">
        <v>551</v>
      </c>
      <c r="M8" s="106" t="s">
        <v>552</v>
      </c>
    </row>
    <row r="9" spans="1:13" ht="16.5" customHeight="1">
      <c r="A9" s="462">
        <v>1</v>
      </c>
      <c r="B9" s="463" t="s">
        <v>529</v>
      </c>
      <c r="C9" s="446">
        <v>751.156228</v>
      </c>
      <c r="D9" s="450">
        <v>150</v>
      </c>
      <c r="E9" s="450"/>
      <c r="F9" s="450">
        <v>350</v>
      </c>
      <c r="G9" s="450">
        <f>D9-F9</f>
        <v>-200</v>
      </c>
      <c r="H9" s="446">
        <f>C9+D9-F9</f>
        <v>551.156228</v>
      </c>
      <c r="I9" s="450">
        <v>0</v>
      </c>
      <c r="J9" s="450">
        <v>0</v>
      </c>
      <c r="K9" s="450">
        <v>0</v>
      </c>
      <c r="L9" s="450">
        <f>I9-K9</f>
        <v>0</v>
      </c>
      <c r="M9" s="446">
        <f>H9+I9-K9</f>
        <v>551.156228</v>
      </c>
    </row>
    <row r="10" spans="1:13" ht="18" customHeight="1">
      <c r="A10" s="462">
        <v>2</v>
      </c>
      <c r="B10" s="463" t="s">
        <v>530</v>
      </c>
      <c r="C10" s="446">
        <v>1721.402423</v>
      </c>
      <c r="D10" s="450">
        <v>0</v>
      </c>
      <c r="E10" s="450">
        <v>0</v>
      </c>
      <c r="F10" s="450">
        <v>0</v>
      </c>
      <c r="G10" s="450">
        <f>D10-F10</f>
        <v>0</v>
      </c>
      <c r="H10" s="446">
        <f>C10+D10-F10</f>
        <v>1721.402423</v>
      </c>
      <c r="I10" s="450">
        <v>0</v>
      </c>
      <c r="J10" s="450">
        <v>0</v>
      </c>
      <c r="K10" s="450">
        <v>0</v>
      </c>
      <c r="L10" s="450">
        <f>I10-K10</f>
        <v>0</v>
      </c>
      <c r="M10" s="446">
        <f>H10+I10-K10</f>
        <v>1721.402423</v>
      </c>
    </row>
    <row r="11" spans="1:13" ht="16.5" customHeight="1">
      <c r="A11" s="462">
        <v>3</v>
      </c>
      <c r="B11" s="463" t="s">
        <v>531</v>
      </c>
      <c r="C11" s="446">
        <v>1353.534224</v>
      </c>
      <c r="D11" s="450">
        <v>0</v>
      </c>
      <c r="E11" s="450">
        <v>0</v>
      </c>
      <c r="F11" s="450">
        <v>0</v>
      </c>
      <c r="G11" s="450">
        <f>D11-F11</f>
        <v>0</v>
      </c>
      <c r="H11" s="446">
        <f>C11+D11-F11</f>
        <v>1353.534224</v>
      </c>
      <c r="I11" s="450">
        <v>0</v>
      </c>
      <c r="J11" s="450">
        <v>0</v>
      </c>
      <c r="K11" s="450">
        <v>0</v>
      </c>
      <c r="L11" s="450">
        <f>I11-K11</f>
        <v>0</v>
      </c>
      <c r="M11" s="446">
        <f>H11+I11-K11</f>
        <v>1353.534224</v>
      </c>
    </row>
    <row r="12" spans="1:13" s="458" customFormat="1" ht="29.25" customHeight="1">
      <c r="A12" s="464">
        <v>4</v>
      </c>
      <c r="B12" s="465" t="s">
        <v>532</v>
      </c>
      <c r="C12" s="446">
        <v>774.3</v>
      </c>
      <c r="D12" s="450">
        <v>282.2</v>
      </c>
      <c r="E12" s="450">
        <v>0</v>
      </c>
      <c r="F12" s="450">
        <v>222</v>
      </c>
      <c r="G12" s="450">
        <f aca="true" t="shared" si="0" ref="G12:G26">D12-F12</f>
        <v>60.19999999999999</v>
      </c>
      <c r="H12" s="446">
        <f aca="true" t="shared" si="1" ref="H12:H26">C12+D12-F12</f>
        <v>834.5</v>
      </c>
      <c r="I12" s="450">
        <v>500</v>
      </c>
      <c r="J12" s="450">
        <v>0</v>
      </c>
      <c r="K12" s="450">
        <v>400</v>
      </c>
      <c r="L12" s="450">
        <f aca="true" t="shared" si="2" ref="L12:L26">I12-K12</f>
        <v>100</v>
      </c>
      <c r="M12" s="446">
        <f aca="true" t="shared" si="3" ref="M12:M26">H12+I12-K12</f>
        <v>934.5</v>
      </c>
    </row>
    <row r="13" spans="1:13" s="458" customFormat="1" ht="30">
      <c r="A13" s="464">
        <v>5</v>
      </c>
      <c r="B13" s="463" t="s">
        <v>533</v>
      </c>
      <c r="C13" s="446">
        <f>'[4]36.'!C13</f>
        <v>1651</v>
      </c>
      <c r="D13" s="450">
        <f>'[4]36.'!H13</f>
        <v>101</v>
      </c>
      <c r="E13" s="450">
        <v>0</v>
      </c>
      <c r="F13" s="450">
        <f>'[4]36.'!J13</f>
        <v>180</v>
      </c>
      <c r="G13" s="450">
        <f t="shared" si="0"/>
        <v>-79</v>
      </c>
      <c r="H13" s="446">
        <f t="shared" si="1"/>
        <v>1572</v>
      </c>
      <c r="I13" s="450">
        <v>200</v>
      </c>
      <c r="J13" s="450">
        <v>0</v>
      </c>
      <c r="K13" s="450">
        <v>250</v>
      </c>
      <c r="L13" s="450">
        <f t="shared" si="2"/>
        <v>-50</v>
      </c>
      <c r="M13" s="446">
        <f t="shared" si="3"/>
        <v>1522</v>
      </c>
    </row>
    <row r="14" spans="1:13" s="458" customFormat="1" ht="18" customHeight="1">
      <c r="A14" s="464">
        <v>6</v>
      </c>
      <c r="B14" s="465" t="s">
        <v>534</v>
      </c>
      <c r="C14" s="446">
        <v>1169</v>
      </c>
      <c r="D14" s="450">
        <v>270</v>
      </c>
      <c r="E14" s="450"/>
      <c r="F14" s="450">
        <v>270</v>
      </c>
      <c r="G14" s="450">
        <f t="shared" si="0"/>
        <v>0</v>
      </c>
      <c r="H14" s="446">
        <f t="shared" si="1"/>
        <v>1169</v>
      </c>
      <c r="I14" s="450">
        <v>350</v>
      </c>
      <c r="J14" s="450"/>
      <c r="K14" s="450">
        <v>350</v>
      </c>
      <c r="L14" s="450">
        <f t="shared" si="2"/>
        <v>0</v>
      </c>
      <c r="M14" s="446">
        <f t="shared" si="3"/>
        <v>1169</v>
      </c>
    </row>
    <row r="15" spans="1:13" s="458" customFormat="1" ht="18.75" customHeight="1">
      <c r="A15" s="464">
        <v>7</v>
      </c>
      <c r="B15" s="465" t="s">
        <v>535</v>
      </c>
      <c r="C15" s="446">
        <v>4596</v>
      </c>
      <c r="D15" s="450">
        <v>4000</v>
      </c>
      <c r="E15" s="450"/>
      <c r="F15" s="450">
        <v>6000</v>
      </c>
      <c r="G15" s="450">
        <f t="shared" si="0"/>
        <v>-2000</v>
      </c>
      <c r="H15" s="446">
        <f t="shared" si="1"/>
        <v>2596</v>
      </c>
      <c r="I15" s="450">
        <v>5200</v>
      </c>
      <c r="J15" s="450"/>
      <c r="K15" s="450">
        <v>5200</v>
      </c>
      <c r="L15" s="450">
        <f t="shared" si="2"/>
        <v>0</v>
      </c>
      <c r="M15" s="446">
        <f t="shared" si="3"/>
        <v>2596</v>
      </c>
    </row>
    <row r="16" spans="1:13" s="458" customFormat="1" ht="18" customHeight="1">
      <c r="A16" s="464">
        <v>8</v>
      </c>
      <c r="B16" s="465" t="s">
        <v>536</v>
      </c>
      <c r="C16" s="446">
        <v>720</v>
      </c>
      <c r="D16" s="450"/>
      <c r="E16" s="450"/>
      <c r="F16" s="450">
        <v>50</v>
      </c>
      <c r="G16" s="450">
        <f t="shared" si="0"/>
        <v>-50</v>
      </c>
      <c r="H16" s="446">
        <f t="shared" si="1"/>
        <v>670</v>
      </c>
      <c r="I16" s="450"/>
      <c r="J16" s="450"/>
      <c r="K16" s="450">
        <v>50</v>
      </c>
      <c r="L16" s="450">
        <f t="shared" si="2"/>
        <v>-50</v>
      </c>
      <c r="M16" s="446">
        <f t="shared" si="3"/>
        <v>620</v>
      </c>
    </row>
    <row r="17" spans="1:13" s="458" customFormat="1" ht="26.25" customHeight="1">
      <c r="A17" s="464">
        <v>9</v>
      </c>
      <c r="B17" s="465" t="s">
        <v>537</v>
      </c>
      <c r="C17" s="446">
        <v>43</v>
      </c>
      <c r="D17" s="450"/>
      <c r="E17" s="450"/>
      <c r="F17" s="450">
        <v>35</v>
      </c>
      <c r="G17" s="450">
        <f t="shared" si="0"/>
        <v>-35</v>
      </c>
      <c r="H17" s="446">
        <f t="shared" si="1"/>
        <v>8</v>
      </c>
      <c r="I17" s="450"/>
      <c r="J17" s="450"/>
      <c r="K17" s="450">
        <v>8</v>
      </c>
      <c r="L17" s="450">
        <f t="shared" si="2"/>
        <v>-8</v>
      </c>
      <c r="M17" s="446">
        <f t="shared" si="3"/>
        <v>0</v>
      </c>
    </row>
    <row r="18" spans="1:13" s="458" customFormat="1" ht="30">
      <c r="A18" s="464">
        <v>10</v>
      </c>
      <c r="B18" s="465" t="s">
        <v>538</v>
      </c>
      <c r="C18" s="446">
        <v>773.4</v>
      </c>
      <c r="D18" s="450">
        <v>23.1</v>
      </c>
      <c r="E18" s="450"/>
      <c r="F18" s="450">
        <v>40.5</v>
      </c>
      <c r="G18" s="450">
        <f t="shared" si="0"/>
        <v>-17.4</v>
      </c>
      <c r="H18" s="446">
        <f t="shared" si="1"/>
        <v>756</v>
      </c>
      <c r="I18" s="450">
        <v>45.4</v>
      </c>
      <c r="J18" s="450"/>
      <c r="K18" s="450">
        <v>150</v>
      </c>
      <c r="L18" s="450">
        <f t="shared" si="2"/>
        <v>-104.6</v>
      </c>
      <c r="M18" s="446">
        <f t="shared" si="3"/>
        <v>651.4</v>
      </c>
    </row>
    <row r="19" spans="1:13" s="458" customFormat="1" ht="19.5" customHeight="1">
      <c r="A19" s="464">
        <v>11</v>
      </c>
      <c r="B19" s="465" t="s">
        <v>539</v>
      </c>
      <c r="C19" s="446">
        <v>30929</v>
      </c>
      <c r="D19" s="450">
        <v>21942</v>
      </c>
      <c r="E19" s="450"/>
      <c r="F19" s="450">
        <v>3777</v>
      </c>
      <c r="G19" s="450">
        <f t="shared" si="0"/>
        <v>18165</v>
      </c>
      <c r="H19" s="446">
        <f t="shared" si="1"/>
        <v>49094</v>
      </c>
      <c r="I19" s="450">
        <v>13927</v>
      </c>
      <c r="J19" s="450"/>
      <c r="K19" s="450"/>
      <c r="L19" s="450">
        <f t="shared" si="2"/>
        <v>13927</v>
      </c>
      <c r="M19" s="446">
        <f t="shared" si="3"/>
        <v>63021</v>
      </c>
    </row>
    <row r="20" spans="1:13" s="458" customFormat="1" ht="20.25" customHeight="1">
      <c r="A20" s="464">
        <v>12</v>
      </c>
      <c r="B20" s="463" t="s">
        <v>540</v>
      </c>
      <c r="C20" s="446">
        <v>84</v>
      </c>
      <c r="D20" s="450">
        <v>0</v>
      </c>
      <c r="E20" s="450">
        <v>0</v>
      </c>
      <c r="F20" s="450">
        <v>50</v>
      </c>
      <c r="G20" s="450">
        <f t="shared" si="0"/>
        <v>-50</v>
      </c>
      <c r="H20" s="446">
        <f t="shared" si="1"/>
        <v>34</v>
      </c>
      <c r="I20" s="450">
        <v>100</v>
      </c>
      <c r="J20" s="450">
        <v>0</v>
      </c>
      <c r="K20" s="450">
        <v>100</v>
      </c>
      <c r="L20" s="450">
        <f t="shared" si="2"/>
        <v>0</v>
      </c>
      <c r="M20" s="446">
        <f t="shared" si="3"/>
        <v>34</v>
      </c>
    </row>
    <row r="21" spans="1:15" s="458" customFormat="1" ht="18" customHeight="1">
      <c r="A21" s="464">
        <v>13</v>
      </c>
      <c r="B21" s="465" t="s">
        <v>541</v>
      </c>
      <c r="C21" s="446">
        <v>35805</v>
      </c>
      <c r="D21" s="450">
        <v>14638</v>
      </c>
      <c r="E21" s="450"/>
      <c r="F21" s="450">
        <v>8105</v>
      </c>
      <c r="G21" s="450">
        <f t="shared" si="0"/>
        <v>6533</v>
      </c>
      <c r="H21" s="446">
        <f t="shared" si="1"/>
        <v>42338</v>
      </c>
      <c r="I21" s="450">
        <v>22318</v>
      </c>
      <c r="J21" s="450"/>
      <c r="K21" s="450">
        <v>30000</v>
      </c>
      <c r="L21" s="450">
        <f t="shared" si="2"/>
        <v>-7682</v>
      </c>
      <c r="M21" s="446">
        <f t="shared" si="3"/>
        <v>34656</v>
      </c>
      <c r="O21" s="457"/>
    </row>
    <row r="22" spans="1:13" s="458" customFormat="1" ht="18" customHeight="1">
      <c r="A22" s="464">
        <v>14</v>
      </c>
      <c r="B22" s="465" t="s">
        <v>542</v>
      </c>
      <c r="C22" s="446">
        <v>5242</v>
      </c>
      <c r="D22" s="450">
        <v>1517</v>
      </c>
      <c r="E22" s="450"/>
      <c r="F22" s="450"/>
      <c r="G22" s="450">
        <f t="shared" si="0"/>
        <v>1517</v>
      </c>
      <c r="H22" s="446">
        <f t="shared" si="1"/>
        <v>6759</v>
      </c>
      <c r="I22" s="450">
        <v>1500</v>
      </c>
      <c r="J22" s="450"/>
      <c r="K22" s="450">
        <v>1000</v>
      </c>
      <c r="L22" s="450">
        <f t="shared" si="2"/>
        <v>500</v>
      </c>
      <c r="M22" s="446">
        <f t="shared" si="3"/>
        <v>7259</v>
      </c>
    </row>
    <row r="23" spans="1:13" s="458" customFormat="1" ht="28.5" customHeight="1">
      <c r="A23" s="464">
        <v>15</v>
      </c>
      <c r="B23" s="465" t="s">
        <v>543</v>
      </c>
      <c r="C23" s="446">
        <v>1475</v>
      </c>
      <c r="D23" s="450"/>
      <c r="E23" s="450"/>
      <c r="F23" s="450"/>
      <c r="G23" s="450">
        <f t="shared" si="0"/>
        <v>0</v>
      </c>
      <c r="H23" s="446">
        <f t="shared" si="1"/>
        <v>1475</v>
      </c>
      <c r="I23" s="450"/>
      <c r="J23" s="450"/>
      <c r="K23" s="450"/>
      <c r="L23" s="450">
        <f t="shared" si="2"/>
        <v>0</v>
      </c>
      <c r="M23" s="446">
        <f t="shared" si="3"/>
        <v>1475</v>
      </c>
    </row>
    <row r="24" spans="1:13" s="458" customFormat="1" ht="17.25" customHeight="1">
      <c r="A24" s="464">
        <v>16</v>
      </c>
      <c r="B24" s="465" t="s">
        <v>544</v>
      </c>
      <c r="C24" s="446">
        <v>0</v>
      </c>
      <c r="D24" s="450">
        <v>2000</v>
      </c>
      <c r="E24" s="450">
        <v>2000</v>
      </c>
      <c r="F24" s="450">
        <v>2000</v>
      </c>
      <c r="G24" s="450">
        <f t="shared" si="0"/>
        <v>0</v>
      </c>
      <c r="H24" s="446">
        <f t="shared" si="1"/>
        <v>0</v>
      </c>
      <c r="I24" s="450">
        <v>2000</v>
      </c>
      <c r="J24" s="450">
        <v>2000</v>
      </c>
      <c r="K24" s="450">
        <v>2000</v>
      </c>
      <c r="L24" s="450">
        <f t="shared" si="2"/>
        <v>0</v>
      </c>
      <c r="M24" s="446">
        <f t="shared" si="3"/>
        <v>0</v>
      </c>
    </row>
    <row r="25" spans="1:13" s="458" customFormat="1" ht="18" customHeight="1">
      <c r="A25" s="464">
        <v>17</v>
      </c>
      <c r="B25" s="465" t="s">
        <v>545</v>
      </c>
      <c r="C25" s="446">
        <v>34</v>
      </c>
      <c r="D25" s="450">
        <v>6068</v>
      </c>
      <c r="E25" s="450"/>
      <c r="F25" s="450">
        <v>5979</v>
      </c>
      <c r="G25" s="450">
        <f t="shared" si="0"/>
        <v>89</v>
      </c>
      <c r="H25" s="446">
        <f t="shared" si="1"/>
        <v>123</v>
      </c>
      <c r="I25" s="450">
        <v>6125</v>
      </c>
      <c r="J25" s="450"/>
      <c r="K25" s="450">
        <v>6101</v>
      </c>
      <c r="L25" s="450">
        <f t="shared" si="2"/>
        <v>24</v>
      </c>
      <c r="M25" s="446">
        <f t="shared" si="3"/>
        <v>147</v>
      </c>
    </row>
    <row r="26" spans="1:13" s="458" customFormat="1" ht="28.5" customHeight="1">
      <c r="A26" s="464">
        <v>18</v>
      </c>
      <c r="B26" s="465" t="s">
        <v>546</v>
      </c>
      <c r="C26" s="446">
        <v>1354</v>
      </c>
      <c r="D26" s="450">
        <v>458</v>
      </c>
      <c r="E26" s="450"/>
      <c r="F26" s="450">
        <v>1500</v>
      </c>
      <c r="G26" s="450">
        <f t="shared" si="0"/>
        <v>-1042</v>
      </c>
      <c r="H26" s="446">
        <f t="shared" si="1"/>
        <v>312</v>
      </c>
      <c r="I26" s="450">
        <v>600</v>
      </c>
      <c r="J26" s="450"/>
      <c r="K26" s="450">
        <v>900</v>
      </c>
      <c r="L26" s="450">
        <f t="shared" si="2"/>
        <v>-300</v>
      </c>
      <c r="M26" s="446">
        <f t="shared" si="3"/>
        <v>12</v>
      </c>
    </row>
    <row r="27" spans="1:13" s="458" customFormat="1" ht="15">
      <c r="A27" s="466"/>
      <c r="B27" s="467"/>
      <c r="C27" s="405"/>
      <c r="D27" s="406"/>
      <c r="E27" s="406"/>
      <c r="F27" s="406"/>
      <c r="G27" s="468"/>
      <c r="H27" s="405"/>
      <c r="I27" s="469"/>
      <c r="J27" s="469"/>
      <c r="K27" s="469"/>
      <c r="L27" s="468"/>
      <c r="M27" s="405"/>
    </row>
    <row r="28" ht="18.75" customHeight="1">
      <c r="J28" s="451"/>
    </row>
  </sheetData>
  <sheetProtection/>
  <mergeCells count="16">
    <mergeCell ref="D6:E6"/>
    <mergeCell ref="F6:F7"/>
    <mergeCell ref="G6:G7"/>
    <mergeCell ref="I6:J6"/>
    <mergeCell ref="K6:K7"/>
    <mergeCell ref="L6:L7"/>
    <mergeCell ref="K4:M4"/>
    <mergeCell ref="A2:M2"/>
    <mergeCell ref="A3:M3"/>
    <mergeCell ref="A5:A7"/>
    <mergeCell ref="B5:B7"/>
    <mergeCell ref="C5:C7"/>
    <mergeCell ref="D5:G5"/>
    <mergeCell ref="H5:H7"/>
    <mergeCell ref="I5:L5"/>
    <mergeCell ref="M5:M7"/>
  </mergeCells>
  <printOptions/>
  <pageMargins left="0.311811024" right="0.204330709" top="0.354330708661417" bottom="0.43" header="0.31496062992126" footer="0.31496062992126"/>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IO71"/>
  <sheetViews>
    <sheetView tabSelected="1" zoomScalePageLayoutView="0" workbookViewId="0" topLeftCell="A1">
      <selection activeCell="F1" sqref="F1:L16384"/>
    </sheetView>
  </sheetViews>
  <sheetFormatPr defaultColWidth="9.140625" defaultRowHeight="15"/>
  <cols>
    <col min="1" max="1" width="4.57421875" style="407" customWidth="1"/>
    <col min="2" max="2" width="46.140625" style="407" customWidth="1"/>
    <col min="3" max="4" width="16.7109375" style="407" customWidth="1"/>
    <col min="5" max="5" width="14.421875" style="407" customWidth="1"/>
    <col min="6" max="16384" width="9.140625" style="407" customWidth="1"/>
  </cols>
  <sheetData>
    <row r="1" spans="1:5" ht="30.75" customHeight="1">
      <c r="A1" s="621" t="s">
        <v>645</v>
      </c>
      <c r="B1" s="621"/>
      <c r="C1" s="621"/>
      <c r="D1" s="621"/>
      <c r="E1" s="621"/>
    </row>
    <row r="2" spans="1:5" ht="20.25" customHeight="1">
      <c r="A2" s="622" t="str">
        <f>'Quỹ ngoài NS 2021'!A3:M3</f>
        <v>(Kèm theo Công văn số 3921/STC-QLNS ngày 21/12/2020 của  Sở Tài chính)</v>
      </c>
      <c r="B2" s="623"/>
      <c r="C2" s="623"/>
      <c r="D2" s="623"/>
      <c r="E2" s="623"/>
    </row>
    <row r="3" spans="4:5" ht="23.25" customHeight="1">
      <c r="D3" s="753" t="s">
        <v>44</v>
      </c>
      <c r="E3" s="753"/>
    </row>
    <row r="4" spans="1:5" ht="36" customHeight="1">
      <c r="A4" s="408" t="s">
        <v>1</v>
      </c>
      <c r="B4" s="408" t="s">
        <v>45</v>
      </c>
      <c r="C4" s="408" t="s">
        <v>586</v>
      </c>
      <c r="D4" s="408" t="s">
        <v>587</v>
      </c>
      <c r="E4" s="408" t="s">
        <v>553</v>
      </c>
    </row>
    <row r="5" spans="1:5" ht="15.75">
      <c r="A5" s="470" t="s">
        <v>554</v>
      </c>
      <c r="B5" s="470" t="s">
        <v>555</v>
      </c>
      <c r="C5" s="470">
        <v>1</v>
      </c>
      <c r="D5" s="470">
        <v>2</v>
      </c>
      <c r="E5" s="470" t="s">
        <v>556</v>
      </c>
    </row>
    <row r="6" spans="1:5" ht="21" customHeight="1">
      <c r="A6" s="559" t="s">
        <v>9</v>
      </c>
      <c r="B6" s="410" t="s">
        <v>682</v>
      </c>
      <c r="C6" s="596">
        <v>18489894</v>
      </c>
      <c r="D6" s="596">
        <v>12722323</v>
      </c>
      <c r="E6" s="597">
        <v>-5767571</v>
      </c>
    </row>
    <row r="7" spans="1:5" ht="21" customHeight="1">
      <c r="A7" s="409" t="s">
        <v>10</v>
      </c>
      <c r="B7" s="410" t="s">
        <v>127</v>
      </c>
      <c r="C7" s="596">
        <v>18996520.1903</v>
      </c>
      <c r="D7" s="596">
        <v>12840323.306122448</v>
      </c>
      <c r="E7" s="597">
        <v>-6156196.884177551</v>
      </c>
    </row>
    <row r="8" spans="1:5" ht="27.75" customHeight="1">
      <c r="A8" s="409" t="s">
        <v>38</v>
      </c>
      <c r="B8" s="410" t="s">
        <v>646</v>
      </c>
      <c r="C8" s="596">
        <v>23200</v>
      </c>
      <c r="D8" s="596">
        <v>118000.3061224483</v>
      </c>
      <c r="E8" s="597">
        <v>94800.3061224483</v>
      </c>
    </row>
    <row r="9" spans="1:5" ht="33" customHeight="1">
      <c r="A9" s="409" t="s">
        <v>39</v>
      </c>
      <c r="B9" s="410" t="s">
        <v>557</v>
      </c>
      <c r="C9" s="596">
        <v>3766382.1</v>
      </c>
      <c r="D9" s="596">
        <v>2946917.4</v>
      </c>
      <c r="E9" s="597">
        <v>-819464.7000000002</v>
      </c>
    </row>
    <row r="10" spans="1:5" ht="22.5" customHeight="1">
      <c r="A10" s="409" t="s">
        <v>40</v>
      </c>
      <c r="B10" s="410" t="s">
        <v>558</v>
      </c>
      <c r="C10" s="598"/>
      <c r="D10" s="598"/>
      <c r="E10" s="599">
        <v>0</v>
      </c>
    </row>
    <row r="11" spans="1:5" ht="22.5" customHeight="1">
      <c r="A11" s="409" t="s">
        <v>17</v>
      </c>
      <c r="B11" s="410" t="s">
        <v>559</v>
      </c>
      <c r="C11" s="600">
        <v>186446.39</v>
      </c>
      <c r="D11" s="600">
        <v>161986.43000000002</v>
      </c>
      <c r="E11" s="597">
        <v>-24459.959999999992</v>
      </c>
    </row>
    <row r="12" spans="1:5" ht="30">
      <c r="A12" s="211"/>
      <c r="B12" s="411" t="s">
        <v>560</v>
      </c>
      <c r="C12" s="601">
        <v>0.04950278146234818</v>
      </c>
      <c r="D12" s="601">
        <v>0.05496809309958943</v>
      </c>
      <c r="E12" s="602">
        <v>0.005465311637241246</v>
      </c>
    </row>
    <row r="13" spans="1:5" ht="15.75">
      <c r="A13" s="211">
        <v>1</v>
      </c>
      <c r="B13" s="404" t="s">
        <v>561</v>
      </c>
      <c r="C13" s="603">
        <v>0</v>
      </c>
      <c r="D13" s="598"/>
      <c r="E13" s="603">
        <v>0</v>
      </c>
    </row>
    <row r="14" spans="1:5" ht="15.75">
      <c r="A14" s="211">
        <v>2</v>
      </c>
      <c r="B14" s="404" t="s">
        <v>562</v>
      </c>
      <c r="C14" s="212">
        <v>186446.39</v>
      </c>
      <c r="D14" s="212">
        <v>161986.43000000002</v>
      </c>
      <c r="E14" s="212">
        <v>-24459.96</v>
      </c>
    </row>
    <row r="15" spans="1:249" ht="15.75">
      <c r="A15" s="412"/>
      <c r="B15" s="471" t="s">
        <v>563</v>
      </c>
      <c r="C15" s="604">
        <v>120848.54000000001</v>
      </c>
      <c r="D15" s="604">
        <v>107973.95000000001</v>
      </c>
      <c r="E15" s="605">
        <v>-12874.589999999997</v>
      </c>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c r="CT15" s="413"/>
      <c r="CU15" s="413"/>
      <c r="CV15" s="413"/>
      <c r="CW15" s="413"/>
      <c r="CX15" s="413"/>
      <c r="CY15" s="413"/>
      <c r="CZ15" s="413"/>
      <c r="DA15" s="413"/>
      <c r="DB15" s="413"/>
      <c r="DC15" s="413"/>
      <c r="DD15" s="413"/>
      <c r="DE15" s="413"/>
      <c r="DF15" s="413"/>
      <c r="DG15" s="413"/>
      <c r="DH15" s="413"/>
      <c r="DI15" s="413"/>
      <c r="DJ15" s="413"/>
      <c r="DK15" s="413"/>
      <c r="DL15" s="413"/>
      <c r="DM15" s="413"/>
      <c r="DN15" s="413"/>
      <c r="DO15" s="413"/>
      <c r="DP15" s="413"/>
      <c r="DQ15" s="413"/>
      <c r="DR15" s="413"/>
      <c r="DS15" s="413"/>
      <c r="DT15" s="413"/>
      <c r="DU15" s="413"/>
      <c r="DV15" s="413"/>
      <c r="DW15" s="413"/>
      <c r="DX15" s="413"/>
      <c r="DY15" s="413"/>
      <c r="DZ15" s="413"/>
      <c r="EA15" s="413"/>
      <c r="EB15" s="413"/>
      <c r="EC15" s="413"/>
      <c r="ED15" s="413"/>
      <c r="EE15" s="413"/>
      <c r="EF15" s="413"/>
      <c r="EG15" s="413"/>
      <c r="EH15" s="413"/>
      <c r="EI15" s="413"/>
      <c r="EJ15" s="413"/>
      <c r="EK15" s="413"/>
      <c r="EL15" s="413"/>
      <c r="EM15" s="413"/>
      <c r="EN15" s="413"/>
      <c r="EO15" s="413"/>
      <c r="EP15" s="413"/>
      <c r="EQ15" s="413"/>
      <c r="ER15" s="413"/>
      <c r="ES15" s="413"/>
      <c r="ET15" s="413"/>
      <c r="EU15" s="413"/>
      <c r="EV15" s="413"/>
      <c r="EW15" s="413"/>
      <c r="EX15" s="413"/>
      <c r="EY15" s="413"/>
      <c r="EZ15" s="413"/>
      <c r="FA15" s="413"/>
      <c r="FB15" s="413"/>
      <c r="FC15" s="413"/>
      <c r="FD15" s="413"/>
      <c r="FE15" s="413"/>
      <c r="FF15" s="413"/>
      <c r="FG15" s="413"/>
      <c r="FH15" s="413"/>
      <c r="FI15" s="413"/>
      <c r="FJ15" s="413"/>
      <c r="FK15" s="413"/>
      <c r="FL15" s="413"/>
      <c r="FM15" s="413"/>
      <c r="FN15" s="413"/>
      <c r="FO15" s="413"/>
      <c r="FP15" s="413"/>
      <c r="FQ15" s="413"/>
      <c r="FR15" s="413"/>
      <c r="FS15" s="413"/>
      <c r="FT15" s="413"/>
      <c r="FU15" s="413"/>
      <c r="FV15" s="413"/>
      <c r="FW15" s="413"/>
      <c r="FX15" s="413"/>
      <c r="FY15" s="413"/>
      <c r="FZ15" s="413"/>
      <c r="GA15" s="413"/>
      <c r="GB15" s="413"/>
      <c r="GC15" s="413"/>
      <c r="GD15" s="413"/>
      <c r="GE15" s="413"/>
      <c r="GF15" s="413"/>
      <c r="GG15" s="413"/>
      <c r="GH15" s="413"/>
      <c r="GI15" s="413"/>
      <c r="GJ15" s="413"/>
      <c r="GK15" s="413"/>
      <c r="GL15" s="413"/>
      <c r="GM15" s="413"/>
      <c r="GN15" s="413"/>
      <c r="GO15" s="413"/>
      <c r="GP15" s="413"/>
      <c r="GQ15" s="413"/>
      <c r="GR15" s="413"/>
      <c r="GS15" s="413"/>
      <c r="GT15" s="413"/>
      <c r="GU15" s="413"/>
      <c r="GV15" s="413"/>
      <c r="GW15" s="413"/>
      <c r="GX15" s="413"/>
      <c r="GY15" s="413"/>
      <c r="GZ15" s="413"/>
      <c r="HA15" s="413"/>
      <c r="HB15" s="413"/>
      <c r="HC15" s="413"/>
      <c r="HD15" s="413"/>
      <c r="HE15" s="413"/>
      <c r="HF15" s="413"/>
      <c r="HG15" s="413"/>
      <c r="HH15" s="413"/>
      <c r="HI15" s="413"/>
      <c r="HJ15" s="413"/>
      <c r="HK15" s="413"/>
      <c r="HL15" s="413"/>
      <c r="HM15" s="413"/>
      <c r="HN15" s="413"/>
      <c r="HO15" s="413"/>
      <c r="HP15" s="413"/>
      <c r="HQ15" s="413"/>
      <c r="HR15" s="413"/>
      <c r="HS15" s="413"/>
      <c r="HT15" s="413"/>
      <c r="HU15" s="413"/>
      <c r="HV15" s="413"/>
      <c r="HW15" s="413"/>
      <c r="HX15" s="413"/>
      <c r="HY15" s="413"/>
      <c r="HZ15" s="413"/>
      <c r="IA15" s="413"/>
      <c r="IB15" s="413"/>
      <c r="IC15" s="413"/>
      <c r="ID15" s="413"/>
      <c r="IE15" s="413"/>
      <c r="IF15" s="413"/>
      <c r="IG15" s="413"/>
      <c r="IH15" s="413"/>
      <c r="II15" s="413"/>
      <c r="IJ15" s="413"/>
      <c r="IK15" s="413"/>
      <c r="IL15" s="413"/>
      <c r="IM15" s="413"/>
      <c r="IN15" s="413"/>
      <c r="IO15" s="413"/>
    </row>
    <row r="16" spans="1:249" ht="15.75">
      <c r="A16" s="412"/>
      <c r="B16" s="471" t="s">
        <v>571</v>
      </c>
      <c r="C16" s="604">
        <v>53973.020000000004</v>
      </c>
      <c r="D16" s="604">
        <v>46262.590000000004</v>
      </c>
      <c r="E16" s="605">
        <v>-7710.43</v>
      </c>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3"/>
      <c r="CG16" s="413"/>
      <c r="CH16" s="413"/>
      <c r="CI16" s="413"/>
      <c r="CJ16" s="413"/>
      <c r="CK16" s="413"/>
      <c r="CL16" s="413"/>
      <c r="CM16" s="413"/>
      <c r="CN16" s="413"/>
      <c r="CO16" s="413"/>
      <c r="CP16" s="413"/>
      <c r="CQ16" s="413"/>
      <c r="CR16" s="413"/>
      <c r="CS16" s="413"/>
      <c r="CT16" s="413"/>
      <c r="CU16" s="413"/>
      <c r="CV16" s="413"/>
      <c r="CW16" s="413"/>
      <c r="CX16" s="413"/>
      <c r="CY16" s="413"/>
      <c r="CZ16" s="413"/>
      <c r="DA16" s="413"/>
      <c r="DB16" s="413"/>
      <c r="DC16" s="413"/>
      <c r="DD16" s="413"/>
      <c r="DE16" s="413"/>
      <c r="DF16" s="413"/>
      <c r="DG16" s="413"/>
      <c r="DH16" s="413"/>
      <c r="DI16" s="413"/>
      <c r="DJ16" s="413"/>
      <c r="DK16" s="413"/>
      <c r="DL16" s="413"/>
      <c r="DM16" s="413"/>
      <c r="DN16" s="413"/>
      <c r="DO16" s="413"/>
      <c r="DP16" s="413"/>
      <c r="DQ16" s="413"/>
      <c r="DR16" s="413"/>
      <c r="DS16" s="413"/>
      <c r="DT16" s="413"/>
      <c r="DU16" s="413"/>
      <c r="DV16" s="413"/>
      <c r="DW16" s="413"/>
      <c r="DX16" s="413"/>
      <c r="DY16" s="413"/>
      <c r="DZ16" s="413"/>
      <c r="EA16" s="413"/>
      <c r="EB16" s="413"/>
      <c r="EC16" s="413"/>
      <c r="ED16" s="413"/>
      <c r="EE16" s="413"/>
      <c r="EF16" s="413"/>
      <c r="EG16" s="413"/>
      <c r="EH16" s="413"/>
      <c r="EI16" s="413"/>
      <c r="EJ16" s="413"/>
      <c r="EK16" s="413"/>
      <c r="EL16" s="413"/>
      <c r="EM16" s="413"/>
      <c r="EN16" s="413"/>
      <c r="EO16" s="413"/>
      <c r="EP16" s="413"/>
      <c r="EQ16" s="413"/>
      <c r="ER16" s="413"/>
      <c r="ES16" s="413"/>
      <c r="ET16" s="413"/>
      <c r="EU16" s="413"/>
      <c r="EV16" s="413"/>
      <c r="EW16" s="413"/>
      <c r="EX16" s="413"/>
      <c r="EY16" s="413"/>
      <c r="EZ16" s="413"/>
      <c r="FA16" s="413"/>
      <c r="FB16" s="413"/>
      <c r="FC16" s="413"/>
      <c r="FD16" s="413"/>
      <c r="FE16" s="413"/>
      <c r="FF16" s="413"/>
      <c r="FG16" s="413"/>
      <c r="FH16" s="413"/>
      <c r="FI16" s="413"/>
      <c r="FJ16" s="413"/>
      <c r="FK16" s="413"/>
      <c r="FL16" s="413"/>
      <c r="FM16" s="413"/>
      <c r="FN16" s="413"/>
      <c r="FO16" s="413"/>
      <c r="FP16" s="413"/>
      <c r="FQ16" s="413"/>
      <c r="FR16" s="413"/>
      <c r="FS16" s="413"/>
      <c r="FT16" s="413"/>
      <c r="FU16" s="413"/>
      <c r="FV16" s="413"/>
      <c r="FW16" s="413"/>
      <c r="FX16" s="413"/>
      <c r="FY16" s="413"/>
      <c r="FZ16" s="413"/>
      <c r="GA16" s="413"/>
      <c r="GB16" s="413"/>
      <c r="GC16" s="413"/>
      <c r="GD16" s="413"/>
      <c r="GE16" s="413"/>
      <c r="GF16" s="413"/>
      <c r="GG16" s="413"/>
      <c r="GH16" s="413"/>
      <c r="GI16" s="413"/>
      <c r="GJ16" s="413"/>
      <c r="GK16" s="413"/>
      <c r="GL16" s="413"/>
      <c r="GM16" s="413"/>
      <c r="GN16" s="413"/>
      <c r="GO16" s="413"/>
      <c r="GP16" s="413"/>
      <c r="GQ16" s="413"/>
      <c r="GR16" s="413"/>
      <c r="GS16" s="413"/>
      <c r="GT16" s="413"/>
      <c r="GU16" s="413"/>
      <c r="GV16" s="413"/>
      <c r="GW16" s="413"/>
      <c r="GX16" s="413"/>
      <c r="GY16" s="413"/>
      <c r="GZ16" s="413"/>
      <c r="HA16" s="413"/>
      <c r="HB16" s="413"/>
      <c r="HC16" s="413"/>
      <c r="HD16" s="413"/>
      <c r="HE16" s="413"/>
      <c r="HF16" s="413"/>
      <c r="HG16" s="413"/>
      <c r="HH16" s="413"/>
      <c r="HI16" s="413"/>
      <c r="HJ16" s="413"/>
      <c r="HK16" s="413"/>
      <c r="HL16" s="413"/>
      <c r="HM16" s="413"/>
      <c r="HN16" s="413"/>
      <c r="HO16" s="413"/>
      <c r="HP16" s="413"/>
      <c r="HQ16" s="413"/>
      <c r="HR16" s="413"/>
      <c r="HS16" s="413"/>
      <c r="HT16" s="413"/>
      <c r="HU16" s="413"/>
      <c r="HV16" s="413"/>
      <c r="HW16" s="413"/>
      <c r="HX16" s="413"/>
      <c r="HY16" s="413"/>
      <c r="HZ16" s="413"/>
      <c r="IA16" s="413"/>
      <c r="IB16" s="413"/>
      <c r="IC16" s="413"/>
      <c r="ID16" s="413"/>
      <c r="IE16" s="413"/>
      <c r="IF16" s="413"/>
      <c r="IG16" s="413"/>
      <c r="IH16" s="413"/>
      <c r="II16" s="413"/>
      <c r="IJ16" s="413"/>
      <c r="IK16" s="413"/>
      <c r="IL16" s="413"/>
      <c r="IM16" s="413"/>
      <c r="IN16" s="413"/>
      <c r="IO16" s="413"/>
    </row>
    <row r="17" spans="1:249" ht="25.5">
      <c r="A17" s="412"/>
      <c r="B17" s="471" t="s">
        <v>565</v>
      </c>
      <c r="C17" s="604">
        <v>11624.830000000002</v>
      </c>
      <c r="D17" s="604">
        <v>7749.890000000001</v>
      </c>
      <c r="E17" s="605">
        <v>-3874.9400000000005</v>
      </c>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3"/>
      <c r="BY17" s="413"/>
      <c r="BZ17" s="413"/>
      <c r="CA17" s="413"/>
      <c r="CB17" s="413"/>
      <c r="CC17" s="413"/>
      <c r="CD17" s="413"/>
      <c r="CE17" s="413"/>
      <c r="CF17" s="413"/>
      <c r="CG17" s="413"/>
      <c r="CH17" s="413"/>
      <c r="CI17" s="413"/>
      <c r="CJ17" s="413"/>
      <c r="CK17" s="413"/>
      <c r="CL17" s="413"/>
      <c r="CM17" s="413"/>
      <c r="CN17" s="413"/>
      <c r="CO17" s="413"/>
      <c r="CP17" s="413"/>
      <c r="CQ17" s="413"/>
      <c r="CR17" s="413"/>
      <c r="CS17" s="413"/>
      <c r="CT17" s="413"/>
      <c r="CU17" s="413"/>
      <c r="CV17" s="413"/>
      <c r="CW17" s="413"/>
      <c r="CX17" s="413"/>
      <c r="CY17" s="413"/>
      <c r="CZ17" s="413"/>
      <c r="DA17" s="413"/>
      <c r="DB17" s="413"/>
      <c r="DC17" s="413"/>
      <c r="DD17" s="413"/>
      <c r="DE17" s="413"/>
      <c r="DF17" s="413"/>
      <c r="DG17" s="413"/>
      <c r="DH17" s="413"/>
      <c r="DI17" s="413"/>
      <c r="DJ17" s="413"/>
      <c r="DK17" s="413"/>
      <c r="DL17" s="413"/>
      <c r="DM17" s="413"/>
      <c r="DN17" s="413"/>
      <c r="DO17" s="413"/>
      <c r="DP17" s="413"/>
      <c r="DQ17" s="413"/>
      <c r="DR17" s="413"/>
      <c r="DS17" s="413"/>
      <c r="DT17" s="413"/>
      <c r="DU17" s="413"/>
      <c r="DV17" s="413"/>
      <c r="DW17" s="413"/>
      <c r="DX17" s="413"/>
      <c r="DY17" s="413"/>
      <c r="DZ17" s="413"/>
      <c r="EA17" s="413"/>
      <c r="EB17" s="413"/>
      <c r="EC17" s="413"/>
      <c r="ED17" s="413"/>
      <c r="EE17" s="413"/>
      <c r="EF17" s="413"/>
      <c r="EG17" s="413"/>
      <c r="EH17" s="413"/>
      <c r="EI17" s="413"/>
      <c r="EJ17" s="413"/>
      <c r="EK17" s="413"/>
      <c r="EL17" s="413"/>
      <c r="EM17" s="413"/>
      <c r="EN17" s="413"/>
      <c r="EO17" s="413"/>
      <c r="EP17" s="413"/>
      <c r="EQ17" s="413"/>
      <c r="ER17" s="413"/>
      <c r="ES17" s="413"/>
      <c r="ET17" s="413"/>
      <c r="EU17" s="413"/>
      <c r="EV17" s="413"/>
      <c r="EW17" s="413"/>
      <c r="EX17" s="413"/>
      <c r="EY17" s="413"/>
      <c r="EZ17" s="413"/>
      <c r="FA17" s="413"/>
      <c r="FB17" s="413"/>
      <c r="FC17" s="413"/>
      <c r="FD17" s="413"/>
      <c r="FE17" s="413"/>
      <c r="FF17" s="413"/>
      <c r="FG17" s="413"/>
      <c r="FH17" s="413"/>
      <c r="FI17" s="413"/>
      <c r="FJ17" s="413"/>
      <c r="FK17" s="413"/>
      <c r="FL17" s="413"/>
      <c r="FM17" s="413"/>
      <c r="FN17" s="413"/>
      <c r="FO17" s="413"/>
      <c r="FP17" s="413"/>
      <c r="FQ17" s="413"/>
      <c r="FR17" s="413"/>
      <c r="FS17" s="413"/>
      <c r="FT17" s="413"/>
      <c r="FU17" s="413"/>
      <c r="FV17" s="413"/>
      <c r="FW17" s="413"/>
      <c r="FX17" s="413"/>
      <c r="FY17" s="413"/>
      <c r="FZ17" s="413"/>
      <c r="GA17" s="413"/>
      <c r="GB17" s="413"/>
      <c r="GC17" s="413"/>
      <c r="GD17" s="413"/>
      <c r="GE17" s="413"/>
      <c r="GF17" s="413"/>
      <c r="GG17" s="413"/>
      <c r="GH17" s="413"/>
      <c r="GI17" s="413"/>
      <c r="GJ17" s="413"/>
      <c r="GK17" s="413"/>
      <c r="GL17" s="413"/>
      <c r="GM17" s="413"/>
      <c r="GN17" s="413"/>
      <c r="GO17" s="413"/>
      <c r="GP17" s="413"/>
      <c r="GQ17" s="413"/>
      <c r="GR17" s="413"/>
      <c r="GS17" s="413"/>
      <c r="GT17" s="413"/>
      <c r="GU17" s="413"/>
      <c r="GV17" s="413"/>
      <c r="GW17" s="413"/>
      <c r="GX17" s="413"/>
      <c r="GY17" s="413"/>
      <c r="GZ17" s="413"/>
      <c r="HA17" s="413"/>
      <c r="HB17" s="413"/>
      <c r="HC17" s="413"/>
      <c r="HD17" s="413"/>
      <c r="HE17" s="413"/>
      <c r="HF17" s="413"/>
      <c r="HG17" s="413"/>
      <c r="HH17" s="413"/>
      <c r="HI17" s="413"/>
      <c r="HJ17" s="413"/>
      <c r="HK17" s="413"/>
      <c r="HL17" s="413"/>
      <c r="HM17" s="413"/>
      <c r="HN17" s="413"/>
      <c r="HO17" s="413"/>
      <c r="HP17" s="413"/>
      <c r="HQ17" s="413"/>
      <c r="HR17" s="413"/>
      <c r="HS17" s="413"/>
      <c r="HT17" s="413"/>
      <c r="HU17" s="413"/>
      <c r="HV17" s="413"/>
      <c r="HW17" s="413"/>
      <c r="HX17" s="413"/>
      <c r="HY17" s="413"/>
      <c r="HZ17" s="413"/>
      <c r="IA17" s="413"/>
      <c r="IB17" s="413"/>
      <c r="IC17" s="413"/>
      <c r="ID17" s="413"/>
      <c r="IE17" s="413"/>
      <c r="IF17" s="413"/>
      <c r="IG17" s="413"/>
      <c r="IH17" s="413"/>
      <c r="II17" s="413"/>
      <c r="IJ17" s="413"/>
      <c r="IK17" s="413"/>
      <c r="IL17" s="413"/>
      <c r="IM17" s="413"/>
      <c r="IN17" s="413"/>
      <c r="IO17" s="413"/>
    </row>
    <row r="18" spans="1:249" ht="25.5">
      <c r="A18" s="412"/>
      <c r="B18" s="471" t="s">
        <v>566</v>
      </c>
      <c r="C18" s="604"/>
      <c r="D18" s="604"/>
      <c r="E18" s="605"/>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3"/>
      <c r="CI18" s="413"/>
      <c r="CJ18" s="413"/>
      <c r="CK18" s="413"/>
      <c r="CL18" s="413"/>
      <c r="CM18" s="413"/>
      <c r="CN18" s="413"/>
      <c r="CO18" s="413"/>
      <c r="CP18" s="413"/>
      <c r="CQ18" s="413"/>
      <c r="CR18" s="413"/>
      <c r="CS18" s="413"/>
      <c r="CT18" s="413"/>
      <c r="CU18" s="413"/>
      <c r="CV18" s="413"/>
      <c r="CW18" s="413"/>
      <c r="CX18" s="413"/>
      <c r="CY18" s="413"/>
      <c r="CZ18" s="413"/>
      <c r="DA18" s="413"/>
      <c r="DB18" s="413"/>
      <c r="DC18" s="413"/>
      <c r="DD18" s="413"/>
      <c r="DE18" s="413"/>
      <c r="DF18" s="413"/>
      <c r="DG18" s="413"/>
      <c r="DH18" s="413"/>
      <c r="DI18" s="413"/>
      <c r="DJ18" s="413"/>
      <c r="DK18" s="413"/>
      <c r="DL18" s="413"/>
      <c r="DM18" s="413"/>
      <c r="DN18" s="413"/>
      <c r="DO18" s="413"/>
      <c r="DP18" s="413"/>
      <c r="DQ18" s="413"/>
      <c r="DR18" s="413"/>
      <c r="DS18" s="413"/>
      <c r="DT18" s="413"/>
      <c r="DU18" s="413"/>
      <c r="DV18" s="413"/>
      <c r="DW18" s="413"/>
      <c r="DX18" s="413"/>
      <c r="DY18" s="413"/>
      <c r="DZ18" s="413"/>
      <c r="EA18" s="413"/>
      <c r="EB18" s="413"/>
      <c r="EC18" s="413"/>
      <c r="ED18" s="413"/>
      <c r="EE18" s="413"/>
      <c r="EF18" s="413"/>
      <c r="EG18" s="413"/>
      <c r="EH18" s="413"/>
      <c r="EI18" s="413"/>
      <c r="EJ18" s="413"/>
      <c r="EK18" s="413"/>
      <c r="EL18" s="413"/>
      <c r="EM18" s="413"/>
      <c r="EN18" s="413"/>
      <c r="EO18" s="413"/>
      <c r="EP18" s="413"/>
      <c r="EQ18" s="413"/>
      <c r="ER18" s="413"/>
      <c r="ES18" s="413"/>
      <c r="ET18" s="413"/>
      <c r="EU18" s="413"/>
      <c r="EV18" s="413"/>
      <c r="EW18" s="413"/>
      <c r="EX18" s="413"/>
      <c r="EY18" s="413"/>
      <c r="EZ18" s="413"/>
      <c r="FA18" s="413"/>
      <c r="FB18" s="413"/>
      <c r="FC18" s="413"/>
      <c r="FD18" s="413"/>
      <c r="FE18" s="413"/>
      <c r="FF18" s="413"/>
      <c r="FG18" s="413"/>
      <c r="FH18" s="413"/>
      <c r="FI18" s="413"/>
      <c r="FJ18" s="413"/>
      <c r="FK18" s="413"/>
      <c r="FL18" s="413"/>
      <c r="FM18" s="413"/>
      <c r="FN18" s="413"/>
      <c r="FO18" s="413"/>
      <c r="FP18" s="413"/>
      <c r="FQ18" s="413"/>
      <c r="FR18" s="413"/>
      <c r="FS18" s="413"/>
      <c r="FT18" s="413"/>
      <c r="FU18" s="413"/>
      <c r="FV18" s="413"/>
      <c r="FW18" s="413"/>
      <c r="FX18" s="413"/>
      <c r="FY18" s="413"/>
      <c r="FZ18" s="413"/>
      <c r="GA18" s="413"/>
      <c r="GB18" s="413"/>
      <c r="GC18" s="413"/>
      <c r="GD18" s="413"/>
      <c r="GE18" s="413"/>
      <c r="GF18" s="413"/>
      <c r="GG18" s="413"/>
      <c r="GH18" s="413"/>
      <c r="GI18" s="413"/>
      <c r="GJ18" s="413"/>
      <c r="GK18" s="413"/>
      <c r="GL18" s="413"/>
      <c r="GM18" s="413"/>
      <c r="GN18" s="413"/>
      <c r="GO18" s="413"/>
      <c r="GP18" s="413"/>
      <c r="GQ18" s="413"/>
      <c r="GR18" s="413"/>
      <c r="GS18" s="413"/>
      <c r="GT18" s="413"/>
      <c r="GU18" s="413"/>
      <c r="GV18" s="413"/>
      <c r="GW18" s="413"/>
      <c r="GX18" s="413"/>
      <c r="GY18" s="413"/>
      <c r="GZ18" s="413"/>
      <c r="HA18" s="413"/>
      <c r="HB18" s="413"/>
      <c r="HC18" s="413"/>
      <c r="HD18" s="413"/>
      <c r="HE18" s="413"/>
      <c r="HF18" s="413"/>
      <c r="HG18" s="413"/>
      <c r="HH18" s="413"/>
      <c r="HI18" s="413"/>
      <c r="HJ18" s="413"/>
      <c r="HK18" s="413"/>
      <c r="HL18" s="413"/>
      <c r="HM18" s="413"/>
      <c r="HN18" s="413"/>
      <c r="HO18" s="413"/>
      <c r="HP18" s="413"/>
      <c r="HQ18" s="413"/>
      <c r="HR18" s="413"/>
      <c r="HS18" s="413"/>
      <c r="HT18" s="413"/>
      <c r="HU18" s="413"/>
      <c r="HV18" s="413"/>
      <c r="HW18" s="413"/>
      <c r="HX18" s="413"/>
      <c r="HY18" s="413"/>
      <c r="HZ18" s="413"/>
      <c r="IA18" s="413"/>
      <c r="IB18" s="413"/>
      <c r="IC18" s="413"/>
      <c r="ID18" s="413"/>
      <c r="IE18" s="413"/>
      <c r="IF18" s="413"/>
      <c r="IG18" s="413"/>
      <c r="IH18" s="413"/>
      <c r="II18" s="413"/>
      <c r="IJ18" s="413"/>
      <c r="IK18" s="413"/>
      <c r="IL18" s="413"/>
      <c r="IM18" s="413"/>
      <c r="IN18" s="413"/>
      <c r="IO18" s="413"/>
    </row>
    <row r="19" spans="1:5" ht="25.5">
      <c r="A19" s="412"/>
      <c r="B19" s="471" t="s">
        <v>647</v>
      </c>
      <c r="C19" s="604"/>
      <c r="D19" s="604">
        <v>0</v>
      </c>
      <c r="E19" s="605"/>
    </row>
    <row r="20" spans="1:249" ht="15.75">
      <c r="A20" s="211">
        <v>3</v>
      </c>
      <c r="B20" s="404" t="s">
        <v>567</v>
      </c>
      <c r="C20" s="606">
        <v>0</v>
      </c>
      <c r="D20" s="606">
        <v>0</v>
      </c>
      <c r="E20" s="606">
        <v>0</v>
      </c>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3"/>
      <c r="CC20" s="413"/>
      <c r="CD20" s="413"/>
      <c r="CE20" s="413"/>
      <c r="CF20" s="413"/>
      <c r="CG20" s="413"/>
      <c r="CH20" s="413"/>
      <c r="CI20" s="413"/>
      <c r="CJ20" s="413"/>
      <c r="CK20" s="413"/>
      <c r="CL20" s="413"/>
      <c r="CM20" s="413"/>
      <c r="CN20" s="413"/>
      <c r="CO20" s="413"/>
      <c r="CP20" s="413"/>
      <c r="CQ20" s="413"/>
      <c r="CR20" s="413"/>
      <c r="CS20" s="413"/>
      <c r="CT20" s="413"/>
      <c r="CU20" s="413"/>
      <c r="CV20" s="413"/>
      <c r="CW20" s="413"/>
      <c r="CX20" s="413"/>
      <c r="CY20" s="413"/>
      <c r="CZ20" s="413"/>
      <c r="DA20" s="413"/>
      <c r="DB20" s="413"/>
      <c r="DC20" s="413"/>
      <c r="DD20" s="413"/>
      <c r="DE20" s="413"/>
      <c r="DF20" s="413"/>
      <c r="DG20" s="413"/>
      <c r="DH20" s="413"/>
      <c r="DI20" s="413"/>
      <c r="DJ20" s="413"/>
      <c r="DK20" s="413"/>
      <c r="DL20" s="413"/>
      <c r="DM20" s="413"/>
      <c r="DN20" s="413"/>
      <c r="DO20" s="413"/>
      <c r="DP20" s="413"/>
      <c r="DQ20" s="413"/>
      <c r="DR20" s="413"/>
      <c r="DS20" s="413"/>
      <c r="DT20" s="413"/>
      <c r="DU20" s="413"/>
      <c r="DV20" s="413"/>
      <c r="DW20" s="413"/>
      <c r="DX20" s="413"/>
      <c r="DY20" s="413"/>
      <c r="DZ20" s="413"/>
      <c r="EA20" s="413"/>
      <c r="EB20" s="413"/>
      <c r="EC20" s="413"/>
      <c r="ED20" s="413"/>
      <c r="EE20" s="413"/>
      <c r="EF20" s="413"/>
      <c r="EG20" s="413"/>
      <c r="EH20" s="413"/>
      <c r="EI20" s="413"/>
      <c r="EJ20" s="413"/>
      <c r="EK20" s="413"/>
      <c r="EL20" s="413"/>
      <c r="EM20" s="413"/>
      <c r="EN20" s="413"/>
      <c r="EO20" s="413"/>
      <c r="EP20" s="413"/>
      <c r="EQ20" s="413"/>
      <c r="ER20" s="413"/>
      <c r="ES20" s="413"/>
      <c r="ET20" s="413"/>
      <c r="EU20" s="413"/>
      <c r="EV20" s="413"/>
      <c r="EW20" s="413"/>
      <c r="EX20" s="413"/>
      <c r="EY20" s="413"/>
      <c r="EZ20" s="413"/>
      <c r="FA20" s="413"/>
      <c r="FB20" s="413"/>
      <c r="FC20" s="413"/>
      <c r="FD20" s="413"/>
      <c r="FE20" s="413"/>
      <c r="FF20" s="413"/>
      <c r="FG20" s="413"/>
      <c r="FH20" s="413"/>
      <c r="FI20" s="413"/>
      <c r="FJ20" s="413"/>
      <c r="FK20" s="413"/>
      <c r="FL20" s="413"/>
      <c r="FM20" s="413"/>
      <c r="FN20" s="413"/>
      <c r="FO20" s="413"/>
      <c r="FP20" s="413"/>
      <c r="FQ20" s="413"/>
      <c r="FR20" s="413"/>
      <c r="FS20" s="413"/>
      <c r="FT20" s="413"/>
      <c r="FU20" s="413"/>
      <c r="FV20" s="413"/>
      <c r="FW20" s="413"/>
      <c r="FX20" s="413"/>
      <c r="FY20" s="413"/>
      <c r="FZ20" s="413"/>
      <c r="GA20" s="413"/>
      <c r="GB20" s="413"/>
      <c r="GC20" s="413"/>
      <c r="GD20" s="413"/>
      <c r="GE20" s="413"/>
      <c r="GF20" s="413"/>
      <c r="GG20" s="413"/>
      <c r="GH20" s="413"/>
      <c r="GI20" s="413"/>
      <c r="GJ20" s="413"/>
      <c r="GK20" s="413"/>
      <c r="GL20" s="413"/>
      <c r="GM20" s="413"/>
      <c r="GN20" s="413"/>
      <c r="GO20" s="413"/>
      <c r="GP20" s="413"/>
      <c r="GQ20" s="413"/>
      <c r="GR20" s="413"/>
      <c r="GS20" s="413"/>
      <c r="GT20" s="413"/>
      <c r="GU20" s="413"/>
      <c r="GV20" s="413"/>
      <c r="GW20" s="413"/>
      <c r="GX20" s="413"/>
      <c r="GY20" s="413"/>
      <c r="GZ20" s="413"/>
      <c r="HA20" s="413"/>
      <c r="HB20" s="413"/>
      <c r="HC20" s="413"/>
      <c r="HD20" s="413"/>
      <c r="HE20" s="413"/>
      <c r="HF20" s="413"/>
      <c r="HG20" s="413"/>
      <c r="HH20" s="413"/>
      <c r="HI20" s="413"/>
      <c r="HJ20" s="413"/>
      <c r="HK20" s="413"/>
      <c r="HL20" s="413"/>
      <c r="HM20" s="413"/>
      <c r="HN20" s="413"/>
      <c r="HO20" s="413"/>
      <c r="HP20" s="413"/>
      <c r="HQ20" s="413"/>
      <c r="HR20" s="413"/>
      <c r="HS20" s="413"/>
      <c r="HT20" s="413"/>
      <c r="HU20" s="413"/>
      <c r="HV20" s="413"/>
      <c r="HW20" s="413"/>
      <c r="HX20" s="413"/>
      <c r="HY20" s="413"/>
      <c r="HZ20" s="413"/>
      <c r="IA20" s="413"/>
      <c r="IB20" s="413"/>
      <c r="IC20" s="413"/>
      <c r="ID20" s="413"/>
      <c r="IE20" s="413"/>
      <c r="IF20" s="413"/>
      <c r="IG20" s="413"/>
      <c r="IH20" s="413"/>
      <c r="II20" s="413"/>
      <c r="IJ20" s="413"/>
      <c r="IK20" s="413"/>
      <c r="IL20" s="413"/>
      <c r="IM20" s="413"/>
      <c r="IN20" s="413"/>
      <c r="IO20" s="413"/>
    </row>
    <row r="21" spans="1:5" ht="30">
      <c r="A21" s="412"/>
      <c r="B21" s="411" t="s">
        <v>568</v>
      </c>
      <c r="C21" s="605"/>
      <c r="D21" s="605"/>
      <c r="E21" s="605">
        <v>0</v>
      </c>
    </row>
    <row r="22" spans="1:5" ht="15.75">
      <c r="A22" s="409" t="s">
        <v>35</v>
      </c>
      <c r="B22" s="410" t="s">
        <v>569</v>
      </c>
      <c r="C22" s="607">
        <v>23200.02</v>
      </c>
      <c r="D22" s="607">
        <v>23600</v>
      </c>
      <c r="E22" s="607">
        <v>399.97999999999956</v>
      </c>
    </row>
    <row r="23" spans="1:5" ht="15.75">
      <c r="A23" s="409">
        <v>1</v>
      </c>
      <c r="B23" s="410" t="s">
        <v>570</v>
      </c>
      <c r="C23" s="607">
        <v>23200.02</v>
      </c>
      <c r="D23" s="607">
        <v>23600</v>
      </c>
      <c r="E23" s="607">
        <v>399.97999999999956</v>
      </c>
    </row>
    <row r="24" spans="1:5" ht="15.75">
      <c r="A24" s="211" t="s">
        <v>50</v>
      </c>
      <c r="B24" s="404" t="s">
        <v>561</v>
      </c>
      <c r="C24" s="606"/>
      <c r="D24" s="212"/>
      <c r="E24" s="606">
        <v>0</v>
      </c>
    </row>
    <row r="25" spans="1:249" ht="15.75">
      <c r="A25" s="211" t="s">
        <v>50</v>
      </c>
      <c r="B25" s="404" t="s">
        <v>562</v>
      </c>
      <c r="C25" s="212">
        <v>23200.02</v>
      </c>
      <c r="D25" s="212">
        <v>23600</v>
      </c>
      <c r="E25" s="212">
        <v>-31.699999999999818</v>
      </c>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c r="EL25" s="413"/>
      <c r="EM25" s="413"/>
      <c r="EN25" s="413"/>
      <c r="EO25" s="413"/>
      <c r="EP25" s="413"/>
      <c r="EQ25" s="413"/>
      <c r="ER25" s="413"/>
      <c r="ES25" s="413"/>
      <c r="ET25" s="413"/>
      <c r="EU25" s="413"/>
      <c r="EV25" s="413"/>
      <c r="EW25" s="413"/>
      <c r="EX25" s="413"/>
      <c r="EY25" s="413"/>
      <c r="EZ25" s="413"/>
      <c r="FA25" s="413"/>
      <c r="FB25" s="413"/>
      <c r="FC25" s="413"/>
      <c r="FD25" s="413"/>
      <c r="FE25" s="413"/>
      <c r="FF25" s="413"/>
      <c r="FG25" s="413"/>
      <c r="FH25" s="413"/>
      <c r="FI25" s="413"/>
      <c r="FJ25" s="413"/>
      <c r="FK25" s="413"/>
      <c r="FL25" s="413"/>
      <c r="FM25" s="413"/>
      <c r="FN25" s="413"/>
      <c r="FO25" s="413"/>
      <c r="FP25" s="413"/>
      <c r="FQ25" s="413"/>
      <c r="FR25" s="413"/>
      <c r="FS25" s="413"/>
      <c r="FT25" s="413"/>
      <c r="FU25" s="413"/>
      <c r="FV25" s="413"/>
      <c r="FW25" s="413"/>
      <c r="FX25" s="413"/>
      <c r="FY25" s="413"/>
      <c r="FZ25" s="413"/>
      <c r="GA25" s="413"/>
      <c r="GB25" s="413"/>
      <c r="GC25" s="413"/>
      <c r="GD25" s="413"/>
      <c r="GE25" s="413"/>
      <c r="GF25" s="413"/>
      <c r="GG25" s="413"/>
      <c r="GH25" s="413"/>
      <c r="GI25" s="413"/>
      <c r="GJ25" s="413"/>
      <c r="GK25" s="413"/>
      <c r="GL25" s="413"/>
      <c r="GM25" s="413"/>
      <c r="GN25" s="413"/>
      <c r="GO25" s="413"/>
      <c r="GP25" s="413"/>
      <c r="GQ25" s="413"/>
      <c r="GR25" s="413"/>
      <c r="GS25" s="413"/>
      <c r="GT25" s="413"/>
      <c r="GU25" s="413"/>
      <c r="GV25" s="413"/>
      <c r="GW25" s="413"/>
      <c r="GX25" s="413"/>
      <c r="GY25" s="413"/>
      <c r="GZ25" s="413"/>
      <c r="HA25" s="413"/>
      <c r="HB25" s="413"/>
      <c r="HC25" s="413"/>
      <c r="HD25" s="413"/>
      <c r="HE25" s="413"/>
      <c r="HF25" s="413"/>
      <c r="HG25" s="413"/>
      <c r="HH25" s="413"/>
      <c r="HI25" s="413"/>
      <c r="HJ25" s="413"/>
      <c r="HK25" s="413"/>
      <c r="HL25" s="413"/>
      <c r="HM25" s="413"/>
      <c r="HN25" s="413"/>
      <c r="HO25" s="413"/>
      <c r="HP25" s="413"/>
      <c r="HQ25" s="413"/>
      <c r="HR25" s="413"/>
      <c r="HS25" s="413"/>
      <c r="HT25" s="413"/>
      <c r="HU25" s="413"/>
      <c r="HV25" s="413"/>
      <c r="HW25" s="413"/>
      <c r="HX25" s="413"/>
      <c r="HY25" s="413"/>
      <c r="HZ25" s="413"/>
      <c r="IA25" s="413"/>
      <c r="IB25" s="413"/>
      <c r="IC25" s="413"/>
      <c r="ID25" s="413"/>
      <c r="IE25" s="413"/>
      <c r="IF25" s="413"/>
      <c r="IG25" s="413"/>
      <c r="IH25" s="413"/>
      <c r="II25" s="413"/>
      <c r="IJ25" s="413"/>
      <c r="IK25" s="413"/>
      <c r="IL25" s="413"/>
      <c r="IM25" s="413"/>
      <c r="IN25" s="413"/>
      <c r="IO25" s="413"/>
    </row>
    <row r="26" spans="1:249" ht="15.75">
      <c r="A26" s="412"/>
      <c r="B26" s="471" t="s">
        <v>563</v>
      </c>
      <c r="C26" s="604">
        <v>12874.59</v>
      </c>
      <c r="D26" s="604">
        <v>12874.59</v>
      </c>
      <c r="E26" s="605">
        <v>0</v>
      </c>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13"/>
      <c r="EL26" s="413"/>
      <c r="EM26" s="413"/>
      <c r="EN26" s="413"/>
      <c r="EO26" s="413"/>
      <c r="EP26" s="413"/>
      <c r="EQ26" s="413"/>
      <c r="ER26" s="413"/>
      <c r="ES26" s="413"/>
      <c r="ET26" s="413"/>
      <c r="EU26" s="413"/>
      <c r="EV26" s="413"/>
      <c r="EW26" s="413"/>
      <c r="EX26" s="413"/>
      <c r="EY26" s="413"/>
      <c r="EZ26" s="413"/>
      <c r="FA26" s="413"/>
      <c r="FB26" s="413"/>
      <c r="FC26" s="413"/>
      <c r="FD26" s="413"/>
      <c r="FE26" s="413"/>
      <c r="FF26" s="413"/>
      <c r="FG26" s="413"/>
      <c r="FH26" s="413"/>
      <c r="FI26" s="413"/>
      <c r="FJ26" s="413"/>
      <c r="FK26" s="413"/>
      <c r="FL26" s="413"/>
      <c r="FM26" s="413"/>
      <c r="FN26" s="413"/>
      <c r="FO26" s="413"/>
      <c r="FP26" s="413"/>
      <c r="FQ26" s="413"/>
      <c r="FR26" s="413"/>
      <c r="FS26" s="413"/>
      <c r="FT26" s="413"/>
      <c r="FU26" s="413"/>
      <c r="FV26" s="413"/>
      <c r="FW26" s="413"/>
      <c r="FX26" s="413"/>
      <c r="FY26" s="413"/>
      <c r="FZ26" s="413"/>
      <c r="GA26" s="413"/>
      <c r="GB26" s="413"/>
      <c r="GC26" s="413"/>
      <c r="GD26" s="413"/>
      <c r="GE26" s="413"/>
      <c r="GF26" s="413"/>
      <c r="GG26" s="413"/>
      <c r="GH26" s="413"/>
      <c r="GI26" s="413"/>
      <c r="GJ26" s="413"/>
      <c r="GK26" s="413"/>
      <c r="GL26" s="413"/>
      <c r="GM26" s="413"/>
      <c r="GN26" s="413"/>
      <c r="GO26" s="413"/>
      <c r="GP26" s="413"/>
      <c r="GQ26" s="413"/>
      <c r="GR26" s="413"/>
      <c r="GS26" s="413"/>
      <c r="GT26" s="413"/>
      <c r="GU26" s="413"/>
      <c r="GV26" s="413"/>
      <c r="GW26" s="413"/>
      <c r="GX26" s="413"/>
      <c r="GY26" s="413"/>
      <c r="GZ26" s="413"/>
      <c r="HA26" s="413"/>
      <c r="HB26" s="413"/>
      <c r="HC26" s="413"/>
      <c r="HD26" s="413"/>
      <c r="HE26" s="413"/>
      <c r="HF26" s="413"/>
      <c r="HG26" s="413"/>
      <c r="HH26" s="413"/>
      <c r="HI26" s="413"/>
      <c r="HJ26" s="413"/>
      <c r="HK26" s="413"/>
      <c r="HL26" s="413"/>
      <c r="HM26" s="413"/>
      <c r="HN26" s="413"/>
      <c r="HO26" s="413"/>
      <c r="HP26" s="413"/>
      <c r="HQ26" s="413"/>
      <c r="HR26" s="413"/>
      <c r="HS26" s="413"/>
      <c r="HT26" s="413"/>
      <c r="HU26" s="413"/>
      <c r="HV26" s="413"/>
      <c r="HW26" s="413"/>
      <c r="HX26" s="413"/>
      <c r="HY26" s="413"/>
      <c r="HZ26" s="413"/>
      <c r="IA26" s="413"/>
      <c r="IB26" s="413"/>
      <c r="IC26" s="413"/>
      <c r="ID26" s="413"/>
      <c r="IE26" s="413"/>
      <c r="IF26" s="413"/>
      <c r="IG26" s="413"/>
      <c r="IH26" s="413"/>
      <c r="II26" s="413"/>
      <c r="IJ26" s="413"/>
      <c r="IK26" s="413"/>
      <c r="IL26" s="413"/>
      <c r="IM26" s="413"/>
      <c r="IN26" s="413"/>
      <c r="IO26" s="413"/>
    </row>
    <row r="27" spans="1:249" ht="15.75">
      <c r="A27" s="412"/>
      <c r="B27" s="471" t="s">
        <v>571</v>
      </c>
      <c r="C27" s="604">
        <v>7710.43</v>
      </c>
      <c r="D27" s="604">
        <v>7710.43</v>
      </c>
      <c r="E27" s="605">
        <v>0</v>
      </c>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c r="EL27" s="413"/>
      <c r="EM27" s="413"/>
      <c r="EN27" s="413"/>
      <c r="EO27" s="413"/>
      <c r="EP27" s="413"/>
      <c r="EQ27" s="413"/>
      <c r="ER27" s="413"/>
      <c r="ES27" s="413"/>
      <c r="ET27" s="413"/>
      <c r="EU27" s="413"/>
      <c r="EV27" s="413"/>
      <c r="EW27" s="413"/>
      <c r="EX27" s="413"/>
      <c r="EY27" s="413"/>
      <c r="EZ27" s="413"/>
      <c r="FA27" s="413"/>
      <c r="FB27" s="413"/>
      <c r="FC27" s="413"/>
      <c r="FD27" s="413"/>
      <c r="FE27" s="413"/>
      <c r="FF27" s="413"/>
      <c r="FG27" s="413"/>
      <c r="FH27" s="413"/>
      <c r="FI27" s="413"/>
      <c r="FJ27" s="413"/>
      <c r="FK27" s="413"/>
      <c r="FL27" s="413"/>
      <c r="FM27" s="413"/>
      <c r="FN27" s="413"/>
      <c r="FO27" s="413"/>
      <c r="FP27" s="413"/>
      <c r="FQ27" s="413"/>
      <c r="FR27" s="413"/>
      <c r="FS27" s="413"/>
      <c r="FT27" s="413"/>
      <c r="FU27" s="413"/>
      <c r="FV27" s="413"/>
      <c r="FW27" s="413"/>
      <c r="FX27" s="413"/>
      <c r="FY27" s="413"/>
      <c r="FZ27" s="413"/>
      <c r="GA27" s="413"/>
      <c r="GB27" s="413"/>
      <c r="GC27" s="413"/>
      <c r="GD27" s="413"/>
      <c r="GE27" s="413"/>
      <c r="GF27" s="413"/>
      <c r="GG27" s="413"/>
      <c r="GH27" s="413"/>
      <c r="GI27" s="413"/>
      <c r="GJ27" s="413"/>
      <c r="GK27" s="413"/>
      <c r="GL27" s="413"/>
      <c r="GM27" s="413"/>
      <c r="GN27" s="413"/>
      <c r="GO27" s="413"/>
      <c r="GP27" s="413"/>
      <c r="GQ27" s="413"/>
      <c r="GR27" s="413"/>
      <c r="GS27" s="413"/>
      <c r="GT27" s="413"/>
      <c r="GU27" s="413"/>
      <c r="GV27" s="413"/>
      <c r="GW27" s="413"/>
      <c r="GX27" s="413"/>
      <c r="GY27" s="413"/>
      <c r="GZ27" s="413"/>
      <c r="HA27" s="413"/>
      <c r="HB27" s="413"/>
      <c r="HC27" s="413"/>
      <c r="HD27" s="413"/>
      <c r="HE27" s="413"/>
      <c r="HF27" s="413"/>
      <c r="HG27" s="413"/>
      <c r="HH27" s="413"/>
      <c r="HI27" s="413"/>
      <c r="HJ27" s="413"/>
      <c r="HK27" s="413"/>
      <c r="HL27" s="413"/>
      <c r="HM27" s="413"/>
      <c r="HN27" s="413"/>
      <c r="HO27" s="413"/>
      <c r="HP27" s="413"/>
      <c r="HQ27" s="413"/>
      <c r="HR27" s="413"/>
      <c r="HS27" s="413"/>
      <c r="HT27" s="413"/>
      <c r="HU27" s="413"/>
      <c r="HV27" s="413"/>
      <c r="HW27" s="413"/>
      <c r="HX27" s="413"/>
      <c r="HY27" s="413"/>
      <c r="HZ27" s="413"/>
      <c r="IA27" s="413"/>
      <c r="IB27" s="413"/>
      <c r="IC27" s="413"/>
      <c r="ID27" s="413"/>
      <c r="IE27" s="413"/>
      <c r="IF27" s="413"/>
      <c r="IG27" s="413"/>
      <c r="IH27" s="413"/>
      <c r="II27" s="413"/>
      <c r="IJ27" s="413"/>
      <c r="IK27" s="413"/>
      <c r="IL27" s="413"/>
      <c r="IM27" s="413"/>
      <c r="IN27" s="413"/>
      <c r="IO27" s="413"/>
    </row>
    <row r="28" spans="1:249" ht="25.5">
      <c r="A28" s="412"/>
      <c r="B28" s="471" t="s">
        <v>565</v>
      </c>
      <c r="C28" s="604">
        <v>2615</v>
      </c>
      <c r="D28" s="604">
        <v>2583.3</v>
      </c>
      <c r="E28" s="605">
        <v>-31.699999999999818</v>
      </c>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c r="EL28" s="413"/>
      <c r="EM28" s="413"/>
      <c r="EN28" s="413"/>
      <c r="EO28" s="413"/>
      <c r="EP28" s="413"/>
      <c r="EQ28" s="413"/>
      <c r="ER28" s="413"/>
      <c r="ES28" s="413"/>
      <c r="ET28" s="413"/>
      <c r="EU28" s="413"/>
      <c r="EV28" s="413"/>
      <c r="EW28" s="413"/>
      <c r="EX28" s="413"/>
      <c r="EY28" s="413"/>
      <c r="EZ28" s="413"/>
      <c r="FA28" s="413"/>
      <c r="FB28" s="413"/>
      <c r="FC28" s="413"/>
      <c r="FD28" s="413"/>
      <c r="FE28" s="413"/>
      <c r="FF28" s="413"/>
      <c r="FG28" s="413"/>
      <c r="FH28" s="413"/>
      <c r="FI28" s="413"/>
      <c r="FJ28" s="413"/>
      <c r="FK28" s="413"/>
      <c r="FL28" s="413"/>
      <c r="FM28" s="413"/>
      <c r="FN28" s="413"/>
      <c r="FO28" s="413"/>
      <c r="FP28" s="413"/>
      <c r="FQ28" s="413"/>
      <c r="FR28" s="413"/>
      <c r="FS28" s="413"/>
      <c r="FT28" s="413"/>
      <c r="FU28" s="413"/>
      <c r="FV28" s="413"/>
      <c r="FW28" s="413"/>
      <c r="FX28" s="413"/>
      <c r="FY28" s="413"/>
      <c r="FZ28" s="413"/>
      <c r="GA28" s="413"/>
      <c r="GB28" s="413"/>
      <c r="GC28" s="413"/>
      <c r="GD28" s="413"/>
      <c r="GE28" s="413"/>
      <c r="GF28" s="413"/>
      <c r="GG28" s="413"/>
      <c r="GH28" s="413"/>
      <c r="GI28" s="413"/>
      <c r="GJ28" s="413"/>
      <c r="GK28" s="413"/>
      <c r="GL28" s="413"/>
      <c r="GM28" s="413"/>
      <c r="GN28" s="413"/>
      <c r="GO28" s="413"/>
      <c r="GP28" s="413"/>
      <c r="GQ28" s="413"/>
      <c r="GR28" s="413"/>
      <c r="GS28" s="413"/>
      <c r="GT28" s="413"/>
      <c r="GU28" s="413"/>
      <c r="GV28" s="413"/>
      <c r="GW28" s="413"/>
      <c r="GX28" s="413"/>
      <c r="GY28" s="413"/>
      <c r="GZ28" s="413"/>
      <c r="HA28" s="413"/>
      <c r="HB28" s="413"/>
      <c r="HC28" s="413"/>
      <c r="HD28" s="413"/>
      <c r="HE28" s="413"/>
      <c r="HF28" s="413"/>
      <c r="HG28" s="413"/>
      <c r="HH28" s="413"/>
      <c r="HI28" s="413"/>
      <c r="HJ28" s="413"/>
      <c r="HK28" s="413"/>
      <c r="HL28" s="413"/>
      <c r="HM28" s="413"/>
      <c r="HN28" s="413"/>
      <c r="HO28" s="413"/>
      <c r="HP28" s="413"/>
      <c r="HQ28" s="413"/>
      <c r="HR28" s="413"/>
      <c r="HS28" s="413"/>
      <c r="HT28" s="413"/>
      <c r="HU28" s="413"/>
      <c r="HV28" s="413"/>
      <c r="HW28" s="413"/>
      <c r="HX28" s="413"/>
      <c r="HY28" s="413"/>
      <c r="HZ28" s="413"/>
      <c r="IA28" s="413"/>
      <c r="IB28" s="413"/>
      <c r="IC28" s="413"/>
      <c r="ID28" s="413"/>
      <c r="IE28" s="413"/>
      <c r="IF28" s="413"/>
      <c r="IG28" s="413"/>
      <c r="IH28" s="413"/>
      <c r="II28" s="413"/>
      <c r="IJ28" s="413"/>
      <c r="IK28" s="413"/>
      <c r="IL28" s="413"/>
      <c r="IM28" s="413"/>
      <c r="IN28" s="413"/>
      <c r="IO28" s="413"/>
    </row>
    <row r="29" spans="1:249" ht="25.5">
      <c r="A29" s="412"/>
      <c r="B29" s="471" t="s">
        <v>566</v>
      </c>
      <c r="C29" s="604"/>
      <c r="D29" s="604">
        <v>431.68</v>
      </c>
      <c r="E29" s="605">
        <v>431.68</v>
      </c>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413"/>
      <c r="CF29" s="413"/>
      <c r="CG29" s="413"/>
      <c r="CH29" s="413"/>
      <c r="CI29" s="413"/>
      <c r="CJ29" s="413"/>
      <c r="CK29" s="413"/>
      <c r="CL29" s="413"/>
      <c r="CM29" s="413"/>
      <c r="CN29" s="413"/>
      <c r="CO29" s="413"/>
      <c r="CP29" s="413"/>
      <c r="CQ29" s="413"/>
      <c r="CR29" s="413"/>
      <c r="CS29" s="413"/>
      <c r="CT29" s="413"/>
      <c r="CU29" s="413"/>
      <c r="CV29" s="413"/>
      <c r="CW29" s="413"/>
      <c r="CX29" s="413"/>
      <c r="CY29" s="413"/>
      <c r="CZ29" s="413"/>
      <c r="DA29" s="413"/>
      <c r="DB29" s="413"/>
      <c r="DC29" s="413"/>
      <c r="DD29" s="413"/>
      <c r="DE29" s="413"/>
      <c r="DF29" s="413"/>
      <c r="DG29" s="413"/>
      <c r="DH29" s="413"/>
      <c r="DI29" s="413"/>
      <c r="DJ29" s="413"/>
      <c r="DK29" s="413"/>
      <c r="DL29" s="413"/>
      <c r="DM29" s="413"/>
      <c r="DN29" s="413"/>
      <c r="DO29" s="413"/>
      <c r="DP29" s="413"/>
      <c r="DQ29" s="413"/>
      <c r="DR29" s="413"/>
      <c r="DS29" s="413"/>
      <c r="DT29" s="413"/>
      <c r="DU29" s="413"/>
      <c r="DV29" s="413"/>
      <c r="DW29" s="413"/>
      <c r="DX29" s="413"/>
      <c r="DY29" s="413"/>
      <c r="DZ29" s="413"/>
      <c r="EA29" s="413"/>
      <c r="EB29" s="413"/>
      <c r="EC29" s="413"/>
      <c r="ED29" s="413"/>
      <c r="EE29" s="413"/>
      <c r="EF29" s="413"/>
      <c r="EG29" s="413"/>
      <c r="EH29" s="413"/>
      <c r="EI29" s="413"/>
      <c r="EJ29" s="413"/>
      <c r="EK29" s="413"/>
      <c r="EL29" s="413"/>
      <c r="EM29" s="413"/>
      <c r="EN29" s="413"/>
      <c r="EO29" s="413"/>
      <c r="EP29" s="413"/>
      <c r="EQ29" s="413"/>
      <c r="ER29" s="413"/>
      <c r="ES29" s="413"/>
      <c r="ET29" s="413"/>
      <c r="EU29" s="413"/>
      <c r="EV29" s="413"/>
      <c r="EW29" s="413"/>
      <c r="EX29" s="413"/>
      <c r="EY29" s="413"/>
      <c r="EZ29" s="413"/>
      <c r="FA29" s="413"/>
      <c r="FB29" s="413"/>
      <c r="FC29" s="413"/>
      <c r="FD29" s="413"/>
      <c r="FE29" s="413"/>
      <c r="FF29" s="413"/>
      <c r="FG29" s="413"/>
      <c r="FH29" s="413"/>
      <c r="FI29" s="413"/>
      <c r="FJ29" s="413"/>
      <c r="FK29" s="413"/>
      <c r="FL29" s="413"/>
      <c r="FM29" s="413"/>
      <c r="FN29" s="413"/>
      <c r="FO29" s="413"/>
      <c r="FP29" s="413"/>
      <c r="FQ29" s="413"/>
      <c r="FR29" s="413"/>
      <c r="FS29" s="413"/>
      <c r="FT29" s="413"/>
      <c r="FU29" s="413"/>
      <c r="FV29" s="413"/>
      <c r="FW29" s="413"/>
      <c r="FX29" s="413"/>
      <c r="FY29" s="413"/>
      <c r="FZ29" s="413"/>
      <c r="GA29" s="413"/>
      <c r="GB29" s="413"/>
      <c r="GC29" s="413"/>
      <c r="GD29" s="413"/>
      <c r="GE29" s="413"/>
      <c r="GF29" s="413"/>
      <c r="GG29" s="413"/>
      <c r="GH29" s="413"/>
      <c r="GI29" s="413"/>
      <c r="GJ29" s="413"/>
      <c r="GK29" s="413"/>
      <c r="GL29" s="413"/>
      <c r="GM29" s="413"/>
      <c r="GN29" s="413"/>
      <c r="GO29" s="413"/>
      <c r="GP29" s="413"/>
      <c r="GQ29" s="413"/>
      <c r="GR29" s="413"/>
      <c r="GS29" s="413"/>
      <c r="GT29" s="413"/>
      <c r="GU29" s="413"/>
      <c r="GV29" s="413"/>
      <c r="GW29" s="413"/>
      <c r="GX29" s="413"/>
      <c r="GY29" s="413"/>
      <c r="GZ29" s="413"/>
      <c r="HA29" s="413"/>
      <c r="HB29" s="413"/>
      <c r="HC29" s="413"/>
      <c r="HD29" s="413"/>
      <c r="HE29" s="413"/>
      <c r="HF29" s="413"/>
      <c r="HG29" s="413"/>
      <c r="HH29" s="413"/>
      <c r="HI29" s="413"/>
      <c r="HJ29" s="413"/>
      <c r="HK29" s="413"/>
      <c r="HL29" s="413"/>
      <c r="HM29" s="413"/>
      <c r="HN29" s="413"/>
      <c r="HO29" s="413"/>
      <c r="HP29" s="413"/>
      <c r="HQ29" s="413"/>
      <c r="HR29" s="413"/>
      <c r="HS29" s="413"/>
      <c r="HT29" s="413"/>
      <c r="HU29" s="413"/>
      <c r="HV29" s="413"/>
      <c r="HW29" s="413"/>
      <c r="HX29" s="413"/>
      <c r="HY29" s="413"/>
      <c r="HZ29" s="413"/>
      <c r="IA29" s="413"/>
      <c r="IB29" s="413"/>
      <c r="IC29" s="413"/>
      <c r="ID29" s="413"/>
      <c r="IE29" s="413"/>
      <c r="IF29" s="413"/>
      <c r="IG29" s="413"/>
      <c r="IH29" s="413"/>
      <c r="II29" s="413"/>
      <c r="IJ29" s="413"/>
      <c r="IK29" s="413"/>
      <c r="IL29" s="413"/>
      <c r="IM29" s="413"/>
      <c r="IN29" s="413"/>
      <c r="IO29" s="413"/>
    </row>
    <row r="30" spans="1:5" ht="25.5">
      <c r="A30" s="412"/>
      <c r="B30" s="471" t="s">
        <v>647</v>
      </c>
      <c r="C30" s="604"/>
      <c r="D30" s="604"/>
      <c r="E30" s="605"/>
    </row>
    <row r="31" spans="1:5" ht="15.75">
      <c r="A31" s="211" t="s">
        <v>50</v>
      </c>
      <c r="B31" s="404" t="s">
        <v>294</v>
      </c>
      <c r="C31" s="606">
        <v>0</v>
      </c>
      <c r="D31" s="606">
        <v>0</v>
      </c>
      <c r="E31" s="606">
        <v>0</v>
      </c>
    </row>
    <row r="32" spans="1:5" ht="30">
      <c r="A32" s="412"/>
      <c r="B32" s="411" t="s">
        <v>568</v>
      </c>
      <c r="C32" s="605"/>
      <c r="D32" s="605"/>
      <c r="E32" s="605">
        <v>0</v>
      </c>
    </row>
    <row r="33" spans="1:5" ht="15.75">
      <c r="A33" s="414">
        <v>2</v>
      </c>
      <c r="B33" s="415" t="s">
        <v>572</v>
      </c>
      <c r="C33" s="608">
        <v>23199.96</v>
      </c>
      <c r="D33" s="608">
        <v>23600</v>
      </c>
      <c r="E33" s="607">
        <v>400.0400000000009</v>
      </c>
    </row>
    <row r="34" spans="1:249" ht="15.75">
      <c r="A34" s="211" t="s">
        <v>50</v>
      </c>
      <c r="B34" s="404" t="s">
        <v>79</v>
      </c>
      <c r="C34" s="212"/>
      <c r="D34" s="212"/>
      <c r="E34" s="60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6"/>
      <c r="CF34" s="416"/>
      <c r="CG34" s="416"/>
      <c r="CH34" s="416"/>
      <c r="CI34" s="416"/>
      <c r="CJ34" s="416"/>
      <c r="CK34" s="416"/>
      <c r="CL34" s="416"/>
      <c r="CM34" s="416"/>
      <c r="CN34" s="416"/>
      <c r="CO34" s="416"/>
      <c r="CP34" s="416"/>
      <c r="CQ34" s="416"/>
      <c r="CR34" s="416"/>
      <c r="CS34" s="416"/>
      <c r="CT34" s="416"/>
      <c r="CU34" s="416"/>
      <c r="CV34" s="416"/>
      <c r="CW34" s="416"/>
      <c r="CX34" s="416"/>
      <c r="CY34" s="416"/>
      <c r="CZ34" s="416"/>
      <c r="DA34" s="416"/>
      <c r="DB34" s="416"/>
      <c r="DC34" s="416"/>
      <c r="DD34" s="416"/>
      <c r="DE34" s="416"/>
      <c r="DF34" s="416"/>
      <c r="DG34" s="416"/>
      <c r="DH34" s="416"/>
      <c r="DI34" s="416"/>
      <c r="DJ34" s="416"/>
      <c r="DK34" s="416"/>
      <c r="DL34" s="416"/>
      <c r="DM34" s="416"/>
      <c r="DN34" s="416"/>
      <c r="DO34" s="416"/>
      <c r="DP34" s="416"/>
      <c r="DQ34" s="416"/>
      <c r="DR34" s="416"/>
      <c r="DS34" s="416"/>
      <c r="DT34" s="416"/>
      <c r="DU34" s="416"/>
      <c r="DV34" s="416"/>
      <c r="DW34" s="416"/>
      <c r="DX34" s="416"/>
      <c r="DY34" s="416"/>
      <c r="DZ34" s="416"/>
      <c r="EA34" s="416"/>
      <c r="EB34" s="416"/>
      <c r="EC34" s="416"/>
      <c r="ED34" s="416"/>
      <c r="EE34" s="416"/>
      <c r="EF34" s="416"/>
      <c r="EG34" s="416"/>
      <c r="EH34" s="416"/>
      <c r="EI34" s="416"/>
      <c r="EJ34" s="416"/>
      <c r="EK34" s="416"/>
      <c r="EL34" s="416"/>
      <c r="EM34" s="416"/>
      <c r="EN34" s="416"/>
      <c r="EO34" s="416"/>
      <c r="EP34" s="416"/>
      <c r="EQ34" s="416"/>
      <c r="ER34" s="416"/>
      <c r="ES34" s="416"/>
      <c r="ET34" s="416"/>
      <c r="EU34" s="416"/>
      <c r="EV34" s="416"/>
      <c r="EW34" s="416"/>
      <c r="EX34" s="416"/>
      <c r="EY34" s="416"/>
      <c r="EZ34" s="416"/>
      <c r="FA34" s="416"/>
      <c r="FB34" s="416"/>
      <c r="FC34" s="416"/>
      <c r="FD34" s="416"/>
      <c r="FE34" s="416"/>
      <c r="FF34" s="416"/>
      <c r="FG34" s="416"/>
      <c r="FH34" s="416"/>
      <c r="FI34" s="416"/>
      <c r="FJ34" s="416"/>
      <c r="FK34" s="416"/>
      <c r="FL34" s="416"/>
      <c r="FM34" s="416"/>
      <c r="FN34" s="416"/>
      <c r="FO34" s="416"/>
      <c r="FP34" s="416"/>
      <c r="FQ34" s="416"/>
      <c r="FR34" s="416"/>
      <c r="FS34" s="416"/>
      <c r="FT34" s="416"/>
      <c r="FU34" s="416"/>
      <c r="FV34" s="416"/>
      <c r="FW34" s="416"/>
      <c r="FX34" s="416"/>
      <c r="FY34" s="416"/>
      <c r="FZ34" s="416"/>
      <c r="GA34" s="416"/>
      <c r="GB34" s="416"/>
      <c r="GC34" s="416"/>
      <c r="GD34" s="416"/>
      <c r="GE34" s="416"/>
      <c r="GF34" s="416"/>
      <c r="GG34" s="416"/>
      <c r="GH34" s="416"/>
      <c r="GI34" s="416"/>
      <c r="GJ34" s="416"/>
      <c r="GK34" s="416"/>
      <c r="GL34" s="416"/>
      <c r="GM34" s="416"/>
      <c r="GN34" s="416"/>
      <c r="GO34" s="416"/>
      <c r="GP34" s="416"/>
      <c r="GQ34" s="416"/>
      <c r="GR34" s="416"/>
      <c r="GS34" s="416"/>
      <c r="GT34" s="416"/>
      <c r="GU34" s="416"/>
      <c r="GV34" s="416"/>
      <c r="GW34" s="416"/>
      <c r="GX34" s="416"/>
      <c r="GY34" s="416"/>
      <c r="GZ34" s="416"/>
      <c r="HA34" s="416"/>
      <c r="HB34" s="416"/>
      <c r="HC34" s="416"/>
      <c r="HD34" s="416"/>
      <c r="HE34" s="416"/>
      <c r="HF34" s="416"/>
      <c r="HG34" s="416"/>
      <c r="HH34" s="416"/>
      <c r="HI34" s="416"/>
      <c r="HJ34" s="416"/>
      <c r="HK34" s="416"/>
      <c r="HL34" s="416"/>
      <c r="HM34" s="416"/>
      <c r="HN34" s="416"/>
      <c r="HO34" s="416"/>
      <c r="HP34" s="416"/>
      <c r="HQ34" s="416"/>
      <c r="HR34" s="416"/>
      <c r="HS34" s="416"/>
      <c r="HT34" s="416"/>
      <c r="HU34" s="416"/>
      <c r="HV34" s="416"/>
      <c r="HW34" s="416"/>
      <c r="HX34" s="416"/>
      <c r="HY34" s="416"/>
      <c r="HZ34" s="416"/>
      <c r="IA34" s="416"/>
      <c r="IB34" s="416"/>
      <c r="IC34" s="416"/>
      <c r="ID34" s="416"/>
      <c r="IE34" s="416"/>
      <c r="IF34" s="416"/>
      <c r="IG34" s="416"/>
      <c r="IH34" s="416"/>
      <c r="II34" s="416"/>
      <c r="IJ34" s="416"/>
      <c r="IK34" s="416"/>
      <c r="IL34" s="416"/>
      <c r="IM34" s="416"/>
      <c r="IN34" s="416"/>
      <c r="IO34" s="416"/>
    </row>
    <row r="35" spans="1:5" ht="15.75">
      <c r="A35" s="211" t="s">
        <v>50</v>
      </c>
      <c r="B35" s="471" t="s">
        <v>573</v>
      </c>
      <c r="C35" s="212">
        <v>23199.96</v>
      </c>
      <c r="D35" s="609">
        <v>23600</v>
      </c>
      <c r="E35" s="605">
        <v>400.04000000000013</v>
      </c>
    </row>
    <row r="36" spans="1:5" ht="15.75">
      <c r="A36" s="211"/>
      <c r="B36" s="471" t="s">
        <v>563</v>
      </c>
      <c r="C36" s="212">
        <v>12874.59</v>
      </c>
      <c r="D36" s="604">
        <v>12874.59</v>
      </c>
      <c r="E36" s="605">
        <v>0</v>
      </c>
    </row>
    <row r="37" spans="1:249" ht="15.75">
      <c r="A37" s="211"/>
      <c r="B37" s="471" t="s">
        <v>571</v>
      </c>
      <c r="C37" s="212">
        <v>7710.43</v>
      </c>
      <c r="D37" s="604">
        <v>7710.43</v>
      </c>
      <c r="E37" s="605">
        <v>0</v>
      </c>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3"/>
      <c r="BW37" s="413"/>
      <c r="BX37" s="413"/>
      <c r="BY37" s="413"/>
      <c r="BZ37" s="413"/>
      <c r="CA37" s="413"/>
      <c r="CB37" s="413"/>
      <c r="CC37" s="413"/>
      <c r="CD37" s="413"/>
      <c r="CE37" s="413"/>
      <c r="CF37" s="413"/>
      <c r="CG37" s="413"/>
      <c r="CH37" s="413"/>
      <c r="CI37" s="413"/>
      <c r="CJ37" s="413"/>
      <c r="CK37" s="413"/>
      <c r="CL37" s="413"/>
      <c r="CM37" s="413"/>
      <c r="CN37" s="413"/>
      <c r="CO37" s="413"/>
      <c r="CP37" s="413"/>
      <c r="CQ37" s="413"/>
      <c r="CR37" s="413"/>
      <c r="CS37" s="413"/>
      <c r="CT37" s="413"/>
      <c r="CU37" s="413"/>
      <c r="CV37" s="413"/>
      <c r="CW37" s="413"/>
      <c r="CX37" s="413"/>
      <c r="CY37" s="413"/>
      <c r="CZ37" s="413"/>
      <c r="DA37" s="413"/>
      <c r="DB37" s="413"/>
      <c r="DC37" s="413"/>
      <c r="DD37" s="413"/>
      <c r="DE37" s="413"/>
      <c r="DF37" s="413"/>
      <c r="DG37" s="413"/>
      <c r="DH37" s="413"/>
      <c r="DI37" s="413"/>
      <c r="DJ37" s="413"/>
      <c r="DK37" s="413"/>
      <c r="DL37" s="413"/>
      <c r="DM37" s="413"/>
      <c r="DN37" s="413"/>
      <c r="DO37" s="413"/>
      <c r="DP37" s="413"/>
      <c r="DQ37" s="413"/>
      <c r="DR37" s="413"/>
      <c r="DS37" s="413"/>
      <c r="DT37" s="413"/>
      <c r="DU37" s="413"/>
      <c r="DV37" s="413"/>
      <c r="DW37" s="413"/>
      <c r="DX37" s="413"/>
      <c r="DY37" s="413"/>
      <c r="DZ37" s="413"/>
      <c r="EA37" s="413"/>
      <c r="EB37" s="413"/>
      <c r="EC37" s="413"/>
      <c r="ED37" s="413"/>
      <c r="EE37" s="413"/>
      <c r="EF37" s="413"/>
      <c r="EG37" s="413"/>
      <c r="EH37" s="413"/>
      <c r="EI37" s="413"/>
      <c r="EJ37" s="413"/>
      <c r="EK37" s="413"/>
      <c r="EL37" s="413"/>
      <c r="EM37" s="413"/>
      <c r="EN37" s="413"/>
      <c r="EO37" s="413"/>
      <c r="EP37" s="413"/>
      <c r="EQ37" s="413"/>
      <c r="ER37" s="413"/>
      <c r="ES37" s="413"/>
      <c r="ET37" s="413"/>
      <c r="EU37" s="413"/>
      <c r="EV37" s="413"/>
      <c r="EW37" s="413"/>
      <c r="EX37" s="413"/>
      <c r="EY37" s="413"/>
      <c r="EZ37" s="413"/>
      <c r="FA37" s="413"/>
      <c r="FB37" s="413"/>
      <c r="FC37" s="413"/>
      <c r="FD37" s="413"/>
      <c r="FE37" s="413"/>
      <c r="FF37" s="413"/>
      <c r="FG37" s="413"/>
      <c r="FH37" s="413"/>
      <c r="FI37" s="413"/>
      <c r="FJ37" s="413"/>
      <c r="FK37" s="413"/>
      <c r="FL37" s="413"/>
      <c r="FM37" s="413"/>
      <c r="FN37" s="413"/>
      <c r="FO37" s="413"/>
      <c r="FP37" s="413"/>
      <c r="FQ37" s="413"/>
      <c r="FR37" s="413"/>
      <c r="FS37" s="413"/>
      <c r="FT37" s="413"/>
      <c r="FU37" s="413"/>
      <c r="FV37" s="413"/>
      <c r="FW37" s="413"/>
      <c r="FX37" s="413"/>
      <c r="FY37" s="413"/>
      <c r="FZ37" s="413"/>
      <c r="GA37" s="413"/>
      <c r="GB37" s="413"/>
      <c r="GC37" s="413"/>
      <c r="GD37" s="413"/>
      <c r="GE37" s="413"/>
      <c r="GF37" s="413"/>
      <c r="GG37" s="413"/>
      <c r="GH37" s="413"/>
      <c r="GI37" s="413"/>
      <c r="GJ37" s="413"/>
      <c r="GK37" s="413"/>
      <c r="GL37" s="413"/>
      <c r="GM37" s="413"/>
      <c r="GN37" s="413"/>
      <c r="GO37" s="413"/>
      <c r="GP37" s="413"/>
      <c r="GQ37" s="413"/>
      <c r="GR37" s="413"/>
      <c r="GS37" s="413"/>
      <c r="GT37" s="413"/>
      <c r="GU37" s="413"/>
      <c r="GV37" s="413"/>
      <c r="GW37" s="413"/>
      <c r="GX37" s="413"/>
      <c r="GY37" s="413"/>
      <c r="GZ37" s="413"/>
      <c r="HA37" s="413"/>
      <c r="HB37" s="413"/>
      <c r="HC37" s="413"/>
      <c r="HD37" s="413"/>
      <c r="HE37" s="413"/>
      <c r="HF37" s="413"/>
      <c r="HG37" s="413"/>
      <c r="HH37" s="413"/>
      <c r="HI37" s="413"/>
      <c r="HJ37" s="413"/>
      <c r="HK37" s="413"/>
      <c r="HL37" s="413"/>
      <c r="HM37" s="413"/>
      <c r="HN37" s="413"/>
      <c r="HO37" s="413"/>
      <c r="HP37" s="413"/>
      <c r="HQ37" s="413"/>
      <c r="HR37" s="413"/>
      <c r="HS37" s="413"/>
      <c r="HT37" s="413"/>
      <c r="HU37" s="413"/>
      <c r="HV37" s="413"/>
      <c r="HW37" s="413"/>
      <c r="HX37" s="413"/>
      <c r="HY37" s="413"/>
      <c r="HZ37" s="413"/>
      <c r="IA37" s="413"/>
      <c r="IB37" s="413"/>
      <c r="IC37" s="413"/>
      <c r="ID37" s="413"/>
      <c r="IE37" s="413"/>
      <c r="IF37" s="413"/>
      <c r="IG37" s="413"/>
      <c r="IH37" s="413"/>
      <c r="II37" s="413"/>
      <c r="IJ37" s="413"/>
      <c r="IK37" s="413"/>
      <c r="IL37" s="413"/>
      <c r="IM37" s="413"/>
      <c r="IN37" s="413"/>
      <c r="IO37" s="413"/>
    </row>
    <row r="38" spans="1:249" ht="25.5">
      <c r="A38" s="211"/>
      <c r="B38" s="471" t="s">
        <v>565</v>
      </c>
      <c r="C38" s="212">
        <v>2614.94</v>
      </c>
      <c r="D38" s="604">
        <v>2583.3</v>
      </c>
      <c r="E38" s="605">
        <v>-31.639999999999873</v>
      </c>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c r="BN38" s="413"/>
      <c r="BO38" s="413"/>
      <c r="BP38" s="413"/>
      <c r="BQ38" s="413"/>
      <c r="BR38" s="413"/>
      <c r="BS38" s="413"/>
      <c r="BT38" s="413"/>
      <c r="BU38" s="413"/>
      <c r="BV38" s="413"/>
      <c r="BW38" s="413"/>
      <c r="BX38" s="413"/>
      <c r="BY38" s="413"/>
      <c r="BZ38" s="413"/>
      <c r="CA38" s="413"/>
      <c r="CB38" s="413"/>
      <c r="CC38" s="413"/>
      <c r="CD38" s="413"/>
      <c r="CE38" s="413"/>
      <c r="CF38" s="413"/>
      <c r="CG38" s="413"/>
      <c r="CH38" s="413"/>
      <c r="CI38" s="413"/>
      <c r="CJ38" s="413"/>
      <c r="CK38" s="413"/>
      <c r="CL38" s="413"/>
      <c r="CM38" s="413"/>
      <c r="CN38" s="413"/>
      <c r="CO38" s="413"/>
      <c r="CP38" s="413"/>
      <c r="CQ38" s="413"/>
      <c r="CR38" s="413"/>
      <c r="CS38" s="413"/>
      <c r="CT38" s="413"/>
      <c r="CU38" s="413"/>
      <c r="CV38" s="413"/>
      <c r="CW38" s="413"/>
      <c r="CX38" s="413"/>
      <c r="CY38" s="413"/>
      <c r="CZ38" s="413"/>
      <c r="DA38" s="413"/>
      <c r="DB38" s="413"/>
      <c r="DC38" s="413"/>
      <c r="DD38" s="413"/>
      <c r="DE38" s="413"/>
      <c r="DF38" s="413"/>
      <c r="DG38" s="413"/>
      <c r="DH38" s="413"/>
      <c r="DI38" s="413"/>
      <c r="DJ38" s="413"/>
      <c r="DK38" s="413"/>
      <c r="DL38" s="413"/>
      <c r="DM38" s="413"/>
      <c r="DN38" s="413"/>
      <c r="DO38" s="413"/>
      <c r="DP38" s="413"/>
      <c r="DQ38" s="413"/>
      <c r="DR38" s="413"/>
      <c r="DS38" s="413"/>
      <c r="DT38" s="413"/>
      <c r="DU38" s="413"/>
      <c r="DV38" s="413"/>
      <c r="DW38" s="413"/>
      <c r="DX38" s="413"/>
      <c r="DY38" s="413"/>
      <c r="DZ38" s="413"/>
      <c r="EA38" s="413"/>
      <c r="EB38" s="413"/>
      <c r="EC38" s="413"/>
      <c r="ED38" s="413"/>
      <c r="EE38" s="413"/>
      <c r="EF38" s="413"/>
      <c r="EG38" s="413"/>
      <c r="EH38" s="413"/>
      <c r="EI38" s="413"/>
      <c r="EJ38" s="413"/>
      <c r="EK38" s="413"/>
      <c r="EL38" s="413"/>
      <c r="EM38" s="413"/>
      <c r="EN38" s="413"/>
      <c r="EO38" s="413"/>
      <c r="EP38" s="413"/>
      <c r="EQ38" s="413"/>
      <c r="ER38" s="413"/>
      <c r="ES38" s="413"/>
      <c r="ET38" s="413"/>
      <c r="EU38" s="413"/>
      <c r="EV38" s="413"/>
      <c r="EW38" s="413"/>
      <c r="EX38" s="413"/>
      <c r="EY38" s="413"/>
      <c r="EZ38" s="413"/>
      <c r="FA38" s="413"/>
      <c r="FB38" s="413"/>
      <c r="FC38" s="413"/>
      <c r="FD38" s="413"/>
      <c r="FE38" s="413"/>
      <c r="FF38" s="413"/>
      <c r="FG38" s="413"/>
      <c r="FH38" s="413"/>
      <c r="FI38" s="413"/>
      <c r="FJ38" s="413"/>
      <c r="FK38" s="413"/>
      <c r="FL38" s="413"/>
      <c r="FM38" s="413"/>
      <c r="FN38" s="413"/>
      <c r="FO38" s="413"/>
      <c r="FP38" s="413"/>
      <c r="FQ38" s="413"/>
      <c r="FR38" s="413"/>
      <c r="FS38" s="413"/>
      <c r="FT38" s="413"/>
      <c r="FU38" s="413"/>
      <c r="FV38" s="413"/>
      <c r="FW38" s="413"/>
      <c r="FX38" s="413"/>
      <c r="FY38" s="413"/>
      <c r="FZ38" s="413"/>
      <c r="GA38" s="413"/>
      <c r="GB38" s="413"/>
      <c r="GC38" s="413"/>
      <c r="GD38" s="413"/>
      <c r="GE38" s="413"/>
      <c r="GF38" s="413"/>
      <c r="GG38" s="413"/>
      <c r="GH38" s="413"/>
      <c r="GI38" s="413"/>
      <c r="GJ38" s="413"/>
      <c r="GK38" s="413"/>
      <c r="GL38" s="413"/>
      <c r="GM38" s="413"/>
      <c r="GN38" s="413"/>
      <c r="GO38" s="413"/>
      <c r="GP38" s="413"/>
      <c r="GQ38" s="413"/>
      <c r="GR38" s="413"/>
      <c r="GS38" s="413"/>
      <c r="GT38" s="413"/>
      <c r="GU38" s="413"/>
      <c r="GV38" s="413"/>
      <c r="GW38" s="413"/>
      <c r="GX38" s="413"/>
      <c r="GY38" s="413"/>
      <c r="GZ38" s="413"/>
      <c r="HA38" s="413"/>
      <c r="HB38" s="413"/>
      <c r="HC38" s="413"/>
      <c r="HD38" s="413"/>
      <c r="HE38" s="413"/>
      <c r="HF38" s="413"/>
      <c r="HG38" s="413"/>
      <c r="HH38" s="413"/>
      <c r="HI38" s="413"/>
      <c r="HJ38" s="413"/>
      <c r="HK38" s="413"/>
      <c r="HL38" s="413"/>
      <c r="HM38" s="413"/>
      <c r="HN38" s="413"/>
      <c r="HO38" s="413"/>
      <c r="HP38" s="413"/>
      <c r="HQ38" s="413"/>
      <c r="HR38" s="413"/>
      <c r="HS38" s="413"/>
      <c r="HT38" s="413"/>
      <c r="HU38" s="413"/>
      <c r="HV38" s="413"/>
      <c r="HW38" s="413"/>
      <c r="HX38" s="413"/>
      <c r="HY38" s="413"/>
      <c r="HZ38" s="413"/>
      <c r="IA38" s="413"/>
      <c r="IB38" s="413"/>
      <c r="IC38" s="413"/>
      <c r="ID38" s="413"/>
      <c r="IE38" s="413"/>
      <c r="IF38" s="413"/>
      <c r="IG38" s="413"/>
      <c r="IH38" s="413"/>
      <c r="II38" s="413"/>
      <c r="IJ38" s="413"/>
      <c r="IK38" s="413"/>
      <c r="IL38" s="413"/>
      <c r="IM38" s="413"/>
      <c r="IN38" s="413"/>
      <c r="IO38" s="413"/>
    </row>
    <row r="39" spans="1:5" ht="25.5">
      <c r="A39" s="211"/>
      <c r="B39" s="560" t="s">
        <v>566</v>
      </c>
      <c r="C39" s="212"/>
      <c r="D39" s="604">
        <v>431.68</v>
      </c>
      <c r="E39" s="605">
        <v>431.68</v>
      </c>
    </row>
    <row r="40" spans="1:5" ht="15.75">
      <c r="A40" s="211" t="s">
        <v>50</v>
      </c>
      <c r="B40" s="404" t="s">
        <v>574</v>
      </c>
      <c r="C40" s="212"/>
      <c r="D40" s="212"/>
      <c r="E40" s="212"/>
    </row>
    <row r="41" spans="1:5" ht="15.75">
      <c r="A41" s="211" t="s">
        <v>50</v>
      </c>
      <c r="B41" s="404" t="s">
        <v>575</v>
      </c>
      <c r="C41" s="212">
        <v>0</v>
      </c>
      <c r="D41" s="212">
        <v>0</v>
      </c>
      <c r="E41" s="212">
        <v>0</v>
      </c>
    </row>
    <row r="42" spans="1:5" ht="15.75">
      <c r="A42" s="412"/>
      <c r="B42" s="411" t="s">
        <v>571</v>
      </c>
      <c r="C42" s="605"/>
      <c r="D42" s="604"/>
      <c r="E42" s="605"/>
    </row>
    <row r="43" spans="1:5" ht="30">
      <c r="A43" s="412"/>
      <c r="B43" s="411" t="s">
        <v>565</v>
      </c>
      <c r="C43" s="605"/>
      <c r="D43" s="604"/>
      <c r="E43" s="605"/>
    </row>
    <row r="44" spans="1:5" ht="15.75">
      <c r="A44" s="409" t="s">
        <v>36</v>
      </c>
      <c r="B44" s="410" t="s">
        <v>576</v>
      </c>
      <c r="C44" s="608">
        <v>0</v>
      </c>
      <c r="D44" s="608">
        <v>118000</v>
      </c>
      <c r="E44" s="610">
        <v>118000</v>
      </c>
    </row>
    <row r="45" spans="1:5" ht="15.75">
      <c r="A45" s="409">
        <v>1</v>
      </c>
      <c r="B45" s="410" t="s">
        <v>577</v>
      </c>
      <c r="C45" s="212"/>
      <c r="D45" s="608">
        <v>0</v>
      </c>
      <c r="E45" s="607">
        <v>0</v>
      </c>
    </row>
    <row r="46" spans="1:5" ht="15.75">
      <c r="A46" s="211" t="s">
        <v>50</v>
      </c>
      <c r="B46" s="404" t="s">
        <v>82</v>
      </c>
      <c r="C46" s="212"/>
      <c r="D46" s="606"/>
      <c r="E46" s="606">
        <v>0</v>
      </c>
    </row>
    <row r="47" spans="1:249" ht="15.75">
      <c r="A47" s="211" t="s">
        <v>50</v>
      </c>
      <c r="B47" s="404" t="s">
        <v>83</v>
      </c>
      <c r="C47" s="212"/>
      <c r="D47" s="212"/>
      <c r="E47" s="606">
        <v>0</v>
      </c>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3"/>
      <c r="BP47" s="413"/>
      <c r="BQ47" s="413"/>
      <c r="BR47" s="413"/>
      <c r="BS47" s="413"/>
      <c r="BT47" s="413"/>
      <c r="BU47" s="413"/>
      <c r="BV47" s="413"/>
      <c r="BW47" s="413"/>
      <c r="BX47" s="413"/>
      <c r="BY47" s="413"/>
      <c r="BZ47" s="413"/>
      <c r="CA47" s="413"/>
      <c r="CB47" s="413"/>
      <c r="CC47" s="413"/>
      <c r="CD47" s="413"/>
      <c r="CE47" s="413"/>
      <c r="CF47" s="413"/>
      <c r="CG47" s="413"/>
      <c r="CH47" s="413"/>
      <c r="CI47" s="413"/>
      <c r="CJ47" s="413"/>
      <c r="CK47" s="413"/>
      <c r="CL47" s="413"/>
      <c r="CM47" s="413"/>
      <c r="CN47" s="413"/>
      <c r="CO47" s="413"/>
      <c r="CP47" s="413"/>
      <c r="CQ47" s="413"/>
      <c r="CR47" s="413"/>
      <c r="CS47" s="413"/>
      <c r="CT47" s="413"/>
      <c r="CU47" s="413"/>
      <c r="CV47" s="413"/>
      <c r="CW47" s="413"/>
      <c r="CX47" s="413"/>
      <c r="CY47" s="413"/>
      <c r="CZ47" s="413"/>
      <c r="DA47" s="413"/>
      <c r="DB47" s="413"/>
      <c r="DC47" s="413"/>
      <c r="DD47" s="413"/>
      <c r="DE47" s="413"/>
      <c r="DF47" s="413"/>
      <c r="DG47" s="413"/>
      <c r="DH47" s="413"/>
      <c r="DI47" s="413"/>
      <c r="DJ47" s="413"/>
      <c r="DK47" s="413"/>
      <c r="DL47" s="413"/>
      <c r="DM47" s="413"/>
      <c r="DN47" s="413"/>
      <c r="DO47" s="413"/>
      <c r="DP47" s="413"/>
      <c r="DQ47" s="413"/>
      <c r="DR47" s="413"/>
      <c r="DS47" s="413"/>
      <c r="DT47" s="413"/>
      <c r="DU47" s="413"/>
      <c r="DV47" s="413"/>
      <c r="DW47" s="413"/>
      <c r="DX47" s="413"/>
      <c r="DY47" s="413"/>
      <c r="DZ47" s="413"/>
      <c r="EA47" s="413"/>
      <c r="EB47" s="413"/>
      <c r="EC47" s="413"/>
      <c r="ED47" s="413"/>
      <c r="EE47" s="413"/>
      <c r="EF47" s="413"/>
      <c r="EG47" s="413"/>
      <c r="EH47" s="413"/>
      <c r="EI47" s="413"/>
      <c r="EJ47" s="413"/>
      <c r="EK47" s="413"/>
      <c r="EL47" s="413"/>
      <c r="EM47" s="413"/>
      <c r="EN47" s="413"/>
      <c r="EO47" s="413"/>
      <c r="EP47" s="413"/>
      <c r="EQ47" s="413"/>
      <c r="ER47" s="413"/>
      <c r="ES47" s="413"/>
      <c r="ET47" s="413"/>
      <c r="EU47" s="413"/>
      <c r="EV47" s="413"/>
      <c r="EW47" s="413"/>
      <c r="EX47" s="413"/>
      <c r="EY47" s="413"/>
      <c r="EZ47" s="413"/>
      <c r="FA47" s="413"/>
      <c r="FB47" s="413"/>
      <c r="FC47" s="413"/>
      <c r="FD47" s="413"/>
      <c r="FE47" s="413"/>
      <c r="FF47" s="413"/>
      <c r="FG47" s="413"/>
      <c r="FH47" s="413"/>
      <c r="FI47" s="413"/>
      <c r="FJ47" s="413"/>
      <c r="FK47" s="413"/>
      <c r="FL47" s="413"/>
      <c r="FM47" s="413"/>
      <c r="FN47" s="413"/>
      <c r="FO47" s="413"/>
      <c r="FP47" s="413"/>
      <c r="FQ47" s="413"/>
      <c r="FR47" s="413"/>
      <c r="FS47" s="413"/>
      <c r="FT47" s="413"/>
      <c r="FU47" s="413"/>
      <c r="FV47" s="413"/>
      <c r="FW47" s="413"/>
      <c r="FX47" s="413"/>
      <c r="FY47" s="413"/>
      <c r="FZ47" s="413"/>
      <c r="GA47" s="413"/>
      <c r="GB47" s="413"/>
      <c r="GC47" s="413"/>
      <c r="GD47" s="413"/>
      <c r="GE47" s="413"/>
      <c r="GF47" s="413"/>
      <c r="GG47" s="413"/>
      <c r="GH47" s="413"/>
      <c r="GI47" s="413"/>
      <c r="GJ47" s="413"/>
      <c r="GK47" s="413"/>
      <c r="GL47" s="413"/>
      <c r="GM47" s="413"/>
      <c r="GN47" s="413"/>
      <c r="GO47" s="413"/>
      <c r="GP47" s="413"/>
      <c r="GQ47" s="413"/>
      <c r="GR47" s="413"/>
      <c r="GS47" s="413"/>
      <c r="GT47" s="413"/>
      <c r="GU47" s="413"/>
      <c r="GV47" s="413"/>
      <c r="GW47" s="413"/>
      <c r="GX47" s="413"/>
      <c r="GY47" s="413"/>
      <c r="GZ47" s="413"/>
      <c r="HA47" s="413"/>
      <c r="HB47" s="413"/>
      <c r="HC47" s="413"/>
      <c r="HD47" s="413"/>
      <c r="HE47" s="413"/>
      <c r="HF47" s="413"/>
      <c r="HG47" s="413"/>
      <c r="HH47" s="413"/>
      <c r="HI47" s="413"/>
      <c r="HJ47" s="413"/>
      <c r="HK47" s="413"/>
      <c r="HL47" s="413"/>
      <c r="HM47" s="413"/>
      <c r="HN47" s="413"/>
      <c r="HO47" s="413"/>
      <c r="HP47" s="413"/>
      <c r="HQ47" s="413"/>
      <c r="HR47" s="413"/>
      <c r="HS47" s="413"/>
      <c r="HT47" s="413"/>
      <c r="HU47" s="413"/>
      <c r="HV47" s="413"/>
      <c r="HW47" s="413"/>
      <c r="HX47" s="413"/>
      <c r="HY47" s="413"/>
      <c r="HZ47" s="413"/>
      <c r="IA47" s="413"/>
      <c r="IB47" s="413"/>
      <c r="IC47" s="413"/>
      <c r="ID47" s="413"/>
      <c r="IE47" s="413"/>
      <c r="IF47" s="413"/>
      <c r="IG47" s="413"/>
      <c r="IH47" s="413"/>
      <c r="II47" s="413"/>
      <c r="IJ47" s="413"/>
      <c r="IK47" s="413"/>
      <c r="IL47" s="413"/>
      <c r="IM47" s="413"/>
      <c r="IN47" s="413"/>
      <c r="IO47" s="413"/>
    </row>
    <row r="48" spans="1:249" ht="15.75">
      <c r="A48" s="409">
        <v>2</v>
      </c>
      <c r="B48" s="410" t="s">
        <v>578</v>
      </c>
      <c r="C48" s="607">
        <v>0</v>
      </c>
      <c r="D48" s="607">
        <v>118000</v>
      </c>
      <c r="E48" s="607">
        <v>118000</v>
      </c>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413"/>
      <c r="BO48" s="413"/>
      <c r="BP48" s="413"/>
      <c r="BQ48" s="413"/>
      <c r="BR48" s="413"/>
      <c r="BS48" s="413"/>
      <c r="BT48" s="413"/>
      <c r="BU48" s="413"/>
      <c r="BV48" s="413"/>
      <c r="BW48" s="413"/>
      <c r="BX48" s="413"/>
      <c r="BY48" s="413"/>
      <c r="BZ48" s="413"/>
      <c r="CA48" s="413"/>
      <c r="CB48" s="413"/>
      <c r="CC48" s="413"/>
      <c r="CD48" s="413"/>
      <c r="CE48" s="413"/>
      <c r="CF48" s="413"/>
      <c r="CG48" s="413"/>
      <c r="CH48" s="413"/>
      <c r="CI48" s="413"/>
      <c r="CJ48" s="413"/>
      <c r="CK48" s="413"/>
      <c r="CL48" s="413"/>
      <c r="CM48" s="413"/>
      <c r="CN48" s="413"/>
      <c r="CO48" s="413"/>
      <c r="CP48" s="413"/>
      <c r="CQ48" s="413"/>
      <c r="CR48" s="413"/>
      <c r="CS48" s="413"/>
      <c r="CT48" s="413"/>
      <c r="CU48" s="413"/>
      <c r="CV48" s="413"/>
      <c r="CW48" s="413"/>
      <c r="CX48" s="413"/>
      <c r="CY48" s="413"/>
      <c r="CZ48" s="413"/>
      <c r="DA48" s="413"/>
      <c r="DB48" s="413"/>
      <c r="DC48" s="413"/>
      <c r="DD48" s="413"/>
      <c r="DE48" s="413"/>
      <c r="DF48" s="413"/>
      <c r="DG48" s="413"/>
      <c r="DH48" s="413"/>
      <c r="DI48" s="413"/>
      <c r="DJ48" s="413"/>
      <c r="DK48" s="413"/>
      <c r="DL48" s="413"/>
      <c r="DM48" s="413"/>
      <c r="DN48" s="413"/>
      <c r="DO48" s="413"/>
      <c r="DP48" s="413"/>
      <c r="DQ48" s="413"/>
      <c r="DR48" s="413"/>
      <c r="DS48" s="413"/>
      <c r="DT48" s="413"/>
      <c r="DU48" s="413"/>
      <c r="DV48" s="413"/>
      <c r="DW48" s="413"/>
      <c r="DX48" s="413"/>
      <c r="DY48" s="413"/>
      <c r="DZ48" s="413"/>
      <c r="EA48" s="413"/>
      <c r="EB48" s="413"/>
      <c r="EC48" s="413"/>
      <c r="ED48" s="413"/>
      <c r="EE48" s="413"/>
      <c r="EF48" s="413"/>
      <c r="EG48" s="413"/>
      <c r="EH48" s="413"/>
      <c r="EI48" s="413"/>
      <c r="EJ48" s="413"/>
      <c r="EK48" s="413"/>
      <c r="EL48" s="413"/>
      <c r="EM48" s="413"/>
      <c r="EN48" s="413"/>
      <c r="EO48" s="413"/>
      <c r="EP48" s="413"/>
      <c r="EQ48" s="413"/>
      <c r="ER48" s="413"/>
      <c r="ES48" s="413"/>
      <c r="ET48" s="413"/>
      <c r="EU48" s="413"/>
      <c r="EV48" s="413"/>
      <c r="EW48" s="413"/>
      <c r="EX48" s="413"/>
      <c r="EY48" s="413"/>
      <c r="EZ48" s="413"/>
      <c r="FA48" s="413"/>
      <c r="FB48" s="413"/>
      <c r="FC48" s="413"/>
      <c r="FD48" s="413"/>
      <c r="FE48" s="413"/>
      <c r="FF48" s="413"/>
      <c r="FG48" s="413"/>
      <c r="FH48" s="413"/>
      <c r="FI48" s="413"/>
      <c r="FJ48" s="413"/>
      <c r="FK48" s="413"/>
      <c r="FL48" s="413"/>
      <c r="FM48" s="413"/>
      <c r="FN48" s="413"/>
      <c r="FO48" s="413"/>
      <c r="FP48" s="413"/>
      <c r="FQ48" s="413"/>
      <c r="FR48" s="413"/>
      <c r="FS48" s="413"/>
      <c r="FT48" s="413"/>
      <c r="FU48" s="413"/>
      <c r="FV48" s="413"/>
      <c r="FW48" s="413"/>
      <c r="FX48" s="413"/>
      <c r="FY48" s="413"/>
      <c r="FZ48" s="413"/>
      <c r="GA48" s="413"/>
      <c r="GB48" s="413"/>
      <c r="GC48" s="413"/>
      <c r="GD48" s="413"/>
      <c r="GE48" s="413"/>
      <c r="GF48" s="413"/>
      <c r="GG48" s="413"/>
      <c r="GH48" s="413"/>
      <c r="GI48" s="413"/>
      <c r="GJ48" s="413"/>
      <c r="GK48" s="413"/>
      <c r="GL48" s="413"/>
      <c r="GM48" s="413"/>
      <c r="GN48" s="413"/>
      <c r="GO48" s="413"/>
      <c r="GP48" s="413"/>
      <c r="GQ48" s="413"/>
      <c r="GR48" s="413"/>
      <c r="GS48" s="413"/>
      <c r="GT48" s="413"/>
      <c r="GU48" s="413"/>
      <c r="GV48" s="413"/>
      <c r="GW48" s="413"/>
      <c r="GX48" s="413"/>
      <c r="GY48" s="413"/>
      <c r="GZ48" s="413"/>
      <c r="HA48" s="413"/>
      <c r="HB48" s="413"/>
      <c r="HC48" s="413"/>
      <c r="HD48" s="413"/>
      <c r="HE48" s="413"/>
      <c r="HF48" s="413"/>
      <c r="HG48" s="413"/>
      <c r="HH48" s="413"/>
      <c r="HI48" s="413"/>
      <c r="HJ48" s="413"/>
      <c r="HK48" s="413"/>
      <c r="HL48" s="413"/>
      <c r="HM48" s="413"/>
      <c r="HN48" s="413"/>
      <c r="HO48" s="413"/>
      <c r="HP48" s="413"/>
      <c r="HQ48" s="413"/>
      <c r="HR48" s="413"/>
      <c r="HS48" s="413"/>
      <c r="HT48" s="413"/>
      <c r="HU48" s="413"/>
      <c r="HV48" s="413"/>
      <c r="HW48" s="413"/>
      <c r="HX48" s="413"/>
      <c r="HY48" s="413"/>
      <c r="HZ48" s="413"/>
      <c r="IA48" s="413"/>
      <c r="IB48" s="413"/>
      <c r="IC48" s="413"/>
      <c r="ID48" s="413"/>
      <c r="IE48" s="413"/>
      <c r="IF48" s="413"/>
      <c r="IG48" s="413"/>
      <c r="IH48" s="413"/>
      <c r="II48" s="413"/>
      <c r="IJ48" s="413"/>
      <c r="IK48" s="413"/>
      <c r="IL48" s="413"/>
      <c r="IM48" s="413"/>
      <c r="IN48" s="413"/>
      <c r="IO48" s="413"/>
    </row>
    <row r="49" spans="1:249" ht="15.75">
      <c r="A49" s="211" t="s">
        <v>50</v>
      </c>
      <c r="B49" s="404" t="s">
        <v>561</v>
      </c>
      <c r="C49" s="606"/>
      <c r="D49" s="212"/>
      <c r="E49" s="606">
        <v>0</v>
      </c>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3"/>
      <c r="BQ49" s="413"/>
      <c r="BR49" s="413"/>
      <c r="BS49" s="413"/>
      <c r="BT49" s="413"/>
      <c r="BU49" s="413"/>
      <c r="BV49" s="413"/>
      <c r="BW49" s="413"/>
      <c r="BX49" s="413"/>
      <c r="BY49" s="413"/>
      <c r="BZ49" s="413"/>
      <c r="CA49" s="413"/>
      <c r="CB49" s="413"/>
      <c r="CC49" s="413"/>
      <c r="CD49" s="413"/>
      <c r="CE49" s="413"/>
      <c r="CF49" s="413"/>
      <c r="CG49" s="413"/>
      <c r="CH49" s="413"/>
      <c r="CI49" s="413"/>
      <c r="CJ49" s="413"/>
      <c r="CK49" s="413"/>
      <c r="CL49" s="413"/>
      <c r="CM49" s="413"/>
      <c r="CN49" s="413"/>
      <c r="CO49" s="413"/>
      <c r="CP49" s="413"/>
      <c r="CQ49" s="413"/>
      <c r="CR49" s="413"/>
      <c r="CS49" s="413"/>
      <c r="CT49" s="413"/>
      <c r="CU49" s="413"/>
      <c r="CV49" s="413"/>
      <c r="CW49" s="413"/>
      <c r="CX49" s="413"/>
      <c r="CY49" s="413"/>
      <c r="CZ49" s="413"/>
      <c r="DA49" s="413"/>
      <c r="DB49" s="413"/>
      <c r="DC49" s="413"/>
      <c r="DD49" s="413"/>
      <c r="DE49" s="413"/>
      <c r="DF49" s="413"/>
      <c r="DG49" s="413"/>
      <c r="DH49" s="413"/>
      <c r="DI49" s="413"/>
      <c r="DJ49" s="413"/>
      <c r="DK49" s="413"/>
      <c r="DL49" s="413"/>
      <c r="DM49" s="413"/>
      <c r="DN49" s="413"/>
      <c r="DO49" s="413"/>
      <c r="DP49" s="413"/>
      <c r="DQ49" s="413"/>
      <c r="DR49" s="413"/>
      <c r="DS49" s="413"/>
      <c r="DT49" s="413"/>
      <c r="DU49" s="413"/>
      <c r="DV49" s="413"/>
      <c r="DW49" s="413"/>
      <c r="DX49" s="413"/>
      <c r="DY49" s="413"/>
      <c r="DZ49" s="413"/>
      <c r="EA49" s="413"/>
      <c r="EB49" s="413"/>
      <c r="EC49" s="413"/>
      <c r="ED49" s="413"/>
      <c r="EE49" s="413"/>
      <c r="EF49" s="413"/>
      <c r="EG49" s="413"/>
      <c r="EH49" s="413"/>
      <c r="EI49" s="413"/>
      <c r="EJ49" s="413"/>
      <c r="EK49" s="413"/>
      <c r="EL49" s="413"/>
      <c r="EM49" s="413"/>
      <c r="EN49" s="413"/>
      <c r="EO49" s="413"/>
      <c r="EP49" s="413"/>
      <c r="EQ49" s="413"/>
      <c r="ER49" s="413"/>
      <c r="ES49" s="413"/>
      <c r="ET49" s="413"/>
      <c r="EU49" s="413"/>
      <c r="EV49" s="413"/>
      <c r="EW49" s="413"/>
      <c r="EX49" s="413"/>
      <c r="EY49" s="413"/>
      <c r="EZ49" s="413"/>
      <c r="FA49" s="413"/>
      <c r="FB49" s="413"/>
      <c r="FC49" s="413"/>
      <c r="FD49" s="413"/>
      <c r="FE49" s="413"/>
      <c r="FF49" s="413"/>
      <c r="FG49" s="413"/>
      <c r="FH49" s="413"/>
      <c r="FI49" s="413"/>
      <c r="FJ49" s="413"/>
      <c r="FK49" s="413"/>
      <c r="FL49" s="413"/>
      <c r="FM49" s="413"/>
      <c r="FN49" s="413"/>
      <c r="FO49" s="413"/>
      <c r="FP49" s="413"/>
      <c r="FQ49" s="413"/>
      <c r="FR49" s="413"/>
      <c r="FS49" s="413"/>
      <c r="FT49" s="413"/>
      <c r="FU49" s="413"/>
      <c r="FV49" s="413"/>
      <c r="FW49" s="413"/>
      <c r="FX49" s="413"/>
      <c r="FY49" s="413"/>
      <c r="FZ49" s="413"/>
      <c r="GA49" s="413"/>
      <c r="GB49" s="413"/>
      <c r="GC49" s="413"/>
      <c r="GD49" s="413"/>
      <c r="GE49" s="413"/>
      <c r="GF49" s="413"/>
      <c r="GG49" s="413"/>
      <c r="GH49" s="413"/>
      <c r="GI49" s="413"/>
      <c r="GJ49" s="413"/>
      <c r="GK49" s="413"/>
      <c r="GL49" s="413"/>
      <c r="GM49" s="413"/>
      <c r="GN49" s="413"/>
      <c r="GO49" s="413"/>
      <c r="GP49" s="413"/>
      <c r="GQ49" s="413"/>
      <c r="GR49" s="413"/>
      <c r="GS49" s="413"/>
      <c r="GT49" s="413"/>
      <c r="GU49" s="413"/>
      <c r="GV49" s="413"/>
      <c r="GW49" s="413"/>
      <c r="GX49" s="413"/>
      <c r="GY49" s="413"/>
      <c r="GZ49" s="413"/>
      <c r="HA49" s="413"/>
      <c r="HB49" s="413"/>
      <c r="HC49" s="413"/>
      <c r="HD49" s="413"/>
      <c r="HE49" s="413"/>
      <c r="HF49" s="413"/>
      <c r="HG49" s="413"/>
      <c r="HH49" s="413"/>
      <c r="HI49" s="413"/>
      <c r="HJ49" s="413"/>
      <c r="HK49" s="413"/>
      <c r="HL49" s="413"/>
      <c r="HM49" s="413"/>
      <c r="HN49" s="413"/>
      <c r="HO49" s="413"/>
      <c r="HP49" s="413"/>
      <c r="HQ49" s="413"/>
      <c r="HR49" s="413"/>
      <c r="HS49" s="413"/>
      <c r="HT49" s="413"/>
      <c r="HU49" s="413"/>
      <c r="HV49" s="413"/>
      <c r="HW49" s="413"/>
      <c r="HX49" s="413"/>
      <c r="HY49" s="413"/>
      <c r="HZ49" s="413"/>
      <c r="IA49" s="413"/>
      <c r="IB49" s="413"/>
      <c r="IC49" s="413"/>
      <c r="ID49" s="413"/>
      <c r="IE49" s="413"/>
      <c r="IF49" s="413"/>
      <c r="IG49" s="413"/>
      <c r="IH49" s="413"/>
      <c r="II49" s="413"/>
      <c r="IJ49" s="413"/>
      <c r="IK49" s="413"/>
      <c r="IL49" s="413"/>
      <c r="IM49" s="413"/>
      <c r="IN49" s="413"/>
      <c r="IO49" s="413"/>
    </row>
    <row r="50" spans="1:5" ht="15.75">
      <c r="A50" s="211" t="s">
        <v>50</v>
      </c>
      <c r="B50" s="404" t="s">
        <v>562</v>
      </c>
      <c r="C50" s="611">
        <v>0</v>
      </c>
      <c r="D50" s="611">
        <v>118000</v>
      </c>
      <c r="E50" s="606">
        <v>118000</v>
      </c>
    </row>
    <row r="51" spans="1:249" ht="15.75">
      <c r="A51" s="412"/>
      <c r="B51" s="471" t="s">
        <v>563</v>
      </c>
      <c r="C51" s="604"/>
      <c r="D51" s="612"/>
      <c r="E51" s="606">
        <v>0</v>
      </c>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7"/>
      <c r="BX51" s="417"/>
      <c r="BY51" s="417"/>
      <c r="BZ51" s="417"/>
      <c r="CA51" s="417"/>
      <c r="CB51" s="417"/>
      <c r="CC51" s="417"/>
      <c r="CD51" s="417"/>
      <c r="CE51" s="417"/>
      <c r="CF51" s="417"/>
      <c r="CG51" s="417"/>
      <c r="CH51" s="417"/>
      <c r="CI51" s="417"/>
      <c r="CJ51" s="417"/>
      <c r="CK51" s="417"/>
      <c r="CL51" s="417"/>
      <c r="CM51" s="417"/>
      <c r="CN51" s="417"/>
      <c r="CO51" s="417"/>
      <c r="CP51" s="417"/>
      <c r="CQ51" s="417"/>
      <c r="CR51" s="417"/>
      <c r="CS51" s="417"/>
      <c r="CT51" s="417"/>
      <c r="CU51" s="417"/>
      <c r="CV51" s="417"/>
      <c r="CW51" s="417"/>
      <c r="CX51" s="417"/>
      <c r="CY51" s="417"/>
      <c r="CZ51" s="417"/>
      <c r="DA51" s="417"/>
      <c r="DB51" s="417"/>
      <c r="DC51" s="417"/>
      <c r="DD51" s="417"/>
      <c r="DE51" s="417"/>
      <c r="DF51" s="417"/>
      <c r="DG51" s="417"/>
      <c r="DH51" s="417"/>
      <c r="DI51" s="417"/>
      <c r="DJ51" s="417"/>
      <c r="DK51" s="417"/>
      <c r="DL51" s="417"/>
      <c r="DM51" s="417"/>
      <c r="DN51" s="417"/>
      <c r="DO51" s="417"/>
      <c r="DP51" s="417"/>
      <c r="DQ51" s="417"/>
      <c r="DR51" s="417"/>
      <c r="DS51" s="417"/>
      <c r="DT51" s="417"/>
      <c r="DU51" s="417"/>
      <c r="DV51" s="417"/>
      <c r="DW51" s="417"/>
      <c r="DX51" s="417"/>
      <c r="DY51" s="417"/>
      <c r="DZ51" s="417"/>
      <c r="EA51" s="417"/>
      <c r="EB51" s="417"/>
      <c r="EC51" s="417"/>
      <c r="ED51" s="417"/>
      <c r="EE51" s="417"/>
      <c r="EF51" s="417"/>
      <c r="EG51" s="417"/>
      <c r="EH51" s="417"/>
      <c r="EI51" s="417"/>
      <c r="EJ51" s="417"/>
      <c r="EK51" s="417"/>
      <c r="EL51" s="417"/>
      <c r="EM51" s="417"/>
      <c r="EN51" s="417"/>
      <c r="EO51" s="417"/>
      <c r="EP51" s="417"/>
      <c r="EQ51" s="417"/>
      <c r="ER51" s="417"/>
      <c r="ES51" s="417"/>
      <c r="ET51" s="417"/>
      <c r="EU51" s="417"/>
      <c r="EV51" s="417"/>
      <c r="EW51" s="417"/>
      <c r="EX51" s="417"/>
      <c r="EY51" s="417"/>
      <c r="EZ51" s="417"/>
      <c r="FA51" s="417"/>
      <c r="FB51" s="417"/>
      <c r="FC51" s="417"/>
      <c r="FD51" s="417"/>
      <c r="FE51" s="417"/>
      <c r="FF51" s="417"/>
      <c r="FG51" s="417"/>
      <c r="FH51" s="417"/>
      <c r="FI51" s="417"/>
      <c r="FJ51" s="417"/>
      <c r="FK51" s="417"/>
      <c r="FL51" s="417"/>
      <c r="FM51" s="417"/>
      <c r="FN51" s="417"/>
      <c r="FO51" s="417"/>
      <c r="FP51" s="417"/>
      <c r="FQ51" s="417"/>
      <c r="FR51" s="417"/>
      <c r="FS51" s="417"/>
      <c r="FT51" s="417"/>
      <c r="FU51" s="417"/>
      <c r="FV51" s="417"/>
      <c r="FW51" s="417"/>
      <c r="FX51" s="417"/>
      <c r="FY51" s="417"/>
      <c r="FZ51" s="417"/>
      <c r="GA51" s="417"/>
      <c r="GB51" s="417"/>
      <c r="GC51" s="417"/>
      <c r="GD51" s="417"/>
      <c r="GE51" s="417"/>
      <c r="GF51" s="417"/>
      <c r="GG51" s="417"/>
      <c r="GH51" s="417"/>
      <c r="GI51" s="417"/>
      <c r="GJ51" s="417"/>
      <c r="GK51" s="417"/>
      <c r="GL51" s="417"/>
      <c r="GM51" s="417"/>
      <c r="GN51" s="417"/>
      <c r="GO51" s="417"/>
      <c r="GP51" s="417"/>
      <c r="GQ51" s="417"/>
      <c r="GR51" s="417"/>
      <c r="GS51" s="417"/>
      <c r="GT51" s="417"/>
      <c r="GU51" s="417"/>
      <c r="GV51" s="417"/>
      <c r="GW51" s="417"/>
      <c r="GX51" s="417"/>
      <c r="GY51" s="417"/>
      <c r="GZ51" s="417"/>
      <c r="HA51" s="417"/>
      <c r="HB51" s="417"/>
      <c r="HC51" s="417"/>
      <c r="HD51" s="417"/>
      <c r="HE51" s="417"/>
      <c r="HF51" s="417"/>
      <c r="HG51" s="417"/>
      <c r="HH51" s="417"/>
      <c r="HI51" s="417"/>
      <c r="HJ51" s="417"/>
      <c r="HK51" s="417"/>
      <c r="HL51" s="417"/>
      <c r="HM51" s="417"/>
      <c r="HN51" s="417"/>
      <c r="HO51" s="417"/>
      <c r="HP51" s="417"/>
      <c r="HQ51" s="417"/>
      <c r="HR51" s="417"/>
      <c r="HS51" s="417"/>
      <c r="HT51" s="417"/>
      <c r="HU51" s="417"/>
      <c r="HV51" s="417"/>
      <c r="HW51" s="417"/>
      <c r="HX51" s="417"/>
      <c r="HY51" s="417"/>
      <c r="HZ51" s="417"/>
      <c r="IA51" s="417"/>
      <c r="IB51" s="417"/>
      <c r="IC51" s="417"/>
      <c r="ID51" s="417"/>
      <c r="IE51" s="417"/>
      <c r="IF51" s="417"/>
      <c r="IG51" s="417"/>
      <c r="IH51" s="417"/>
      <c r="II51" s="417"/>
      <c r="IJ51" s="417"/>
      <c r="IK51" s="417"/>
      <c r="IL51" s="417"/>
      <c r="IM51" s="417"/>
      <c r="IN51" s="417"/>
      <c r="IO51" s="417"/>
    </row>
    <row r="52" spans="1:5" ht="15.75">
      <c r="A52" s="412"/>
      <c r="B52" s="471" t="s">
        <v>571</v>
      </c>
      <c r="C52" s="604"/>
      <c r="D52" s="612"/>
      <c r="E52" s="606">
        <v>0</v>
      </c>
    </row>
    <row r="53" spans="1:5" ht="25.5">
      <c r="A53" s="412"/>
      <c r="B53" s="471" t="s">
        <v>565</v>
      </c>
      <c r="C53" s="604"/>
      <c r="D53" s="612"/>
      <c r="E53" s="606">
        <v>0</v>
      </c>
    </row>
    <row r="54" spans="1:5" ht="25.5">
      <c r="A54" s="412"/>
      <c r="B54" s="471" t="s">
        <v>566</v>
      </c>
      <c r="C54" s="604"/>
      <c r="D54" s="609">
        <v>29273</v>
      </c>
      <c r="E54" s="606">
        <v>29273</v>
      </c>
    </row>
    <row r="55" spans="1:5" ht="25.5">
      <c r="A55" s="412"/>
      <c r="B55" s="471" t="s">
        <v>649</v>
      </c>
      <c r="C55" s="604"/>
      <c r="D55" s="609">
        <v>88727</v>
      </c>
      <c r="E55" s="606">
        <v>88727</v>
      </c>
    </row>
    <row r="56" spans="1:5" ht="15.75">
      <c r="A56" s="211" t="s">
        <v>50</v>
      </c>
      <c r="B56" s="404" t="s">
        <v>579</v>
      </c>
      <c r="C56" s="212"/>
      <c r="D56" s="212"/>
      <c r="E56" s="606">
        <v>0</v>
      </c>
    </row>
    <row r="57" spans="1:5" ht="15.75">
      <c r="A57" s="409" t="s">
        <v>580</v>
      </c>
      <c r="B57" s="410" t="s">
        <v>581</v>
      </c>
      <c r="C57" s="608">
        <v>163246.43000000002</v>
      </c>
      <c r="D57" s="608">
        <v>276971.45</v>
      </c>
      <c r="E57" s="607">
        <v>113725.01999999999</v>
      </c>
    </row>
    <row r="58" spans="1:5" ht="30">
      <c r="A58" s="211"/>
      <c r="B58" s="411" t="s">
        <v>582</v>
      </c>
      <c r="C58" s="212"/>
      <c r="D58" s="212"/>
      <c r="E58" s="606">
        <v>0</v>
      </c>
    </row>
    <row r="59" spans="1:5" ht="15.75">
      <c r="A59" s="211">
        <v>1</v>
      </c>
      <c r="B59" s="404" t="s">
        <v>561</v>
      </c>
      <c r="C59" s="212">
        <v>0</v>
      </c>
      <c r="D59" s="212"/>
      <c r="E59" s="606">
        <v>0</v>
      </c>
    </row>
    <row r="60" spans="1:5" ht="15.75">
      <c r="A60" s="211">
        <v>2</v>
      </c>
      <c r="B60" s="404" t="s">
        <v>562</v>
      </c>
      <c r="C60" s="212">
        <v>163246.43000000002</v>
      </c>
      <c r="D60" s="212">
        <v>276971.45</v>
      </c>
      <c r="E60" s="212">
        <v>113725.02</v>
      </c>
    </row>
    <row r="61" spans="1:5" ht="15.75">
      <c r="A61" s="412"/>
      <c r="B61" s="471" t="s">
        <v>563</v>
      </c>
      <c r="C61" s="609">
        <v>107973.95000000001</v>
      </c>
      <c r="D61" s="609">
        <v>107973.95000000001</v>
      </c>
      <c r="E61" s="605">
        <v>0</v>
      </c>
    </row>
    <row r="62" spans="1:5" ht="15.75">
      <c r="A62" s="412"/>
      <c r="B62" s="471" t="s">
        <v>571</v>
      </c>
      <c r="C62" s="609">
        <v>46262.590000000004</v>
      </c>
      <c r="D62" s="609">
        <v>46262.590000000004</v>
      </c>
      <c r="E62" s="605">
        <v>0</v>
      </c>
    </row>
    <row r="63" spans="1:5" ht="25.5">
      <c r="A63" s="412"/>
      <c r="B63" s="471" t="s">
        <v>565</v>
      </c>
      <c r="C63" s="609">
        <v>9009.890000000001</v>
      </c>
      <c r="D63" s="609">
        <v>5166.590000000001</v>
      </c>
      <c r="E63" s="605">
        <v>-3843.3</v>
      </c>
    </row>
    <row r="64" spans="1:5" ht="25.5">
      <c r="A64" s="412"/>
      <c r="B64" s="471" t="s">
        <v>566</v>
      </c>
      <c r="C64" s="604"/>
      <c r="D64" s="609">
        <v>28841.32</v>
      </c>
      <c r="E64" s="605">
        <v>28841.32</v>
      </c>
    </row>
    <row r="65" spans="1:5" ht="25.5">
      <c r="A65" s="412"/>
      <c r="B65" s="471" t="s">
        <v>649</v>
      </c>
      <c r="C65" s="604"/>
      <c r="D65" s="609">
        <v>88727</v>
      </c>
      <c r="E65" s="605">
        <v>88727</v>
      </c>
    </row>
    <row r="66" spans="1:5" ht="15.75">
      <c r="A66" s="211">
        <v>3</v>
      </c>
      <c r="B66" s="404" t="s">
        <v>294</v>
      </c>
      <c r="C66" s="606"/>
      <c r="D66" s="606"/>
      <c r="E66" s="606"/>
    </row>
    <row r="67" spans="1:5" ht="15.75">
      <c r="A67" s="409" t="s">
        <v>583</v>
      </c>
      <c r="B67" s="410" t="s">
        <v>584</v>
      </c>
      <c r="C67" s="607">
        <v>7953.050336</v>
      </c>
      <c r="D67" s="607">
        <v>5699.921684000001</v>
      </c>
      <c r="E67" s="607">
        <v>-2253.128652</v>
      </c>
    </row>
    <row r="68" spans="1:5" ht="15.75">
      <c r="A68" s="473"/>
      <c r="B68" s="411" t="s">
        <v>564</v>
      </c>
      <c r="C68" s="609">
        <v>548.72</v>
      </c>
      <c r="D68" s="609">
        <v>375</v>
      </c>
      <c r="E68" s="605">
        <v>-173.72000000000003</v>
      </c>
    </row>
    <row r="69" spans="1:5" ht="30">
      <c r="A69" s="472"/>
      <c r="B69" s="411" t="s">
        <v>565</v>
      </c>
      <c r="C69" s="609">
        <v>472.74</v>
      </c>
      <c r="D69" s="609">
        <v>216</v>
      </c>
      <c r="E69" s="605">
        <v>-256.74</v>
      </c>
    </row>
    <row r="70" spans="1:5" ht="30">
      <c r="A70" s="472"/>
      <c r="B70" s="411" t="s">
        <v>648</v>
      </c>
      <c r="C70" s="613"/>
      <c r="D70" s="609">
        <v>648.9297</v>
      </c>
      <c r="E70" s="605">
        <v>648.9297</v>
      </c>
    </row>
    <row r="71" spans="1:5" ht="25.5">
      <c r="A71" s="474"/>
      <c r="B71" s="475" t="s">
        <v>649</v>
      </c>
      <c r="C71" s="614">
        <v>6931.590336</v>
      </c>
      <c r="D71" s="615">
        <v>4459.991984</v>
      </c>
      <c r="E71" s="616">
        <v>-2471.598352</v>
      </c>
    </row>
  </sheetData>
  <sheetProtection/>
  <mergeCells count="3">
    <mergeCell ref="A1:E1"/>
    <mergeCell ref="A2:E2"/>
    <mergeCell ref="D3:E3"/>
  </mergeCells>
  <printOptions horizontalCentered="1"/>
  <pageMargins left="0.31496062992126" right="0.368110236" top="0.657480315" bottom="0.657480315" header="0.31496062992126" footer="0.31496062992126"/>
  <pageSetup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dimension ref="A1:F34"/>
  <sheetViews>
    <sheetView zoomScalePageLayoutView="0" workbookViewId="0" topLeftCell="A1">
      <selection activeCell="F11" sqref="F11"/>
    </sheetView>
  </sheetViews>
  <sheetFormatPr defaultColWidth="9.140625" defaultRowHeight="15"/>
  <cols>
    <col min="1" max="1" width="6.57421875" style="0" customWidth="1"/>
    <col min="2" max="2" width="43.421875" style="0" customWidth="1"/>
    <col min="3" max="3" width="13.8515625" style="0" customWidth="1"/>
    <col min="4" max="4" width="13.140625" style="0" customWidth="1"/>
    <col min="5" max="5" width="8.57421875" style="103" customWidth="1"/>
    <col min="6" max="6" width="8.57421875" style="0" customWidth="1"/>
  </cols>
  <sheetData>
    <row r="1" spans="4:6" ht="18.75">
      <c r="D1" s="754" t="s">
        <v>479</v>
      </c>
      <c r="E1" s="754"/>
      <c r="F1" s="754"/>
    </row>
    <row r="3" spans="1:6" s="482" customFormat="1" ht="27" customHeight="1">
      <c r="A3" s="754" t="s">
        <v>660</v>
      </c>
      <c r="B3" s="754"/>
      <c r="C3" s="754"/>
      <c r="D3" s="754"/>
      <c r="E3" s="754"/>
      <c r="F3" s="355"/>
    </row>
    <row r="4" spans="1:6" s="483" customFormat="1" ht="16.5">
      <c r="A4" s="622" t="s">
        <v>767</v>
      </c>
      <c r="B4" s="623"/>
      <c r="C4" s="623"/>
      <c r="D4" s="623"/>
      <c r="E4" s="623"/>
      <c r="F4" s="34"/>
    </row>
    <row r="5" spans="1:6" s="363" customFormat="1" ht="15">
      <c r="A5" s="397"/>
      <c r="B5" s="397"/>
      <c r="C5" s="397"/>
      <c r="D5" s="397"/>
      <c r="E5" s="397"/>
      <c r="F5" s="397"/>
    </row>
    <row r="6" spans="4:6" s="363" customFormat="1" ht="15">
      <c r="D6" s="755" t="s">
        <v>44</v>
      </c>
      <c r="E6" s="755"/>
      <c r="F6" s="755"/>
    </row>
    <row r="7" spans="1:6" s="363" customFormat="1" ht="15">
      <c r="A7" s="628" t="s">
        <v>1</v>
      </c>
      <c r="B7" s="628" t="s">
        <v>472</v>
      </c>
      <c r="C7" s="628" t="s">
        <v>46</v>
      </c>
      <c r="D7" s="628" t="s">
        <v>586</v>
      </c>
      <c r="E7" s="750" t="s">
        <v>553</v>
      </c>
      <c r="F7" s="751"/>
    </row>
    <row r="8" spans="1:6" s="363" customFormat="1" ht="38.25">
      <c r="A8" s="628"/>
      <c r="B8" s="628"/>
      <c r="C8" s="628"/>
      <c r="D8" s="628"/>
      <c r="E8" s="106" t="s">
        <v>477</v>
      </c>
      <c r="F8" s="106" t="s">
        <v>478</v>
      </c>
    </row>
    <row r="9" spans="1:6" s="363" customFormat="1" ht="15">
      <c r="A9" s="106" t="s">
        <v>9</v>
      </c>
      <c r="B9" s="106" t="s">
        <v>10</v>
      </c>
      <c r="C9" s="106">
        <v>1</v>
      </c>
      <c r="D9" s="106">
        <v>2</v>
      </c>
      <c r="E9" s="106" t="s">
        <v>126</v>
      </c>
      <c r="F9" s="106"/>
    </row>
    <row r="10" spans="1:6" s="357" customFormat="1" ht="21" customHeight="1">
      <c r="A10" s="106" t="s">
        <v>9</v>
      </c>
      <c r="B10" s="107" t="s">
        <v>473</v>
      </c>
      <c r="C10" s="356">
        <f>C11+C17</f>
        <v>18095000</v>
      </c>
      <c r="D10" s="356">
        <f>D11+D17+D18+D19+D20</f>
        <v>22156892</v>
      </c>
      <c r="E10" s="484">
        <f>D10/C10</f>
        <v>1.2244759325780603</v>
      </c>
      <c r="F10" s="484">
        <v>0.8572158898895658</v>
      </c>
    </row>
    <row r="11" spans="1:6" s="357" customFormat="1" ht="21" customHeight="1">
      <c r="A11" s="106" t="s">
        <v>17</v>
      </c>
      <c r="B11" s="107" t="s">
        <v>474</v>
      </c>
      <c r="C11" s="356">
        <f>C12+C13+C14+C15</f>
        <v>18095000</v>
      </c>
      <c r="D11" s="356">
        <f>D12+D13+D14+D15+D16</f>
        <v>16237885</v>
      </c>
      <c r="E11" s="484">
        <f>D11/C11</f>
        <v>0.8973686101132909</v>
      </c>
      <c r="F11" s="484">
        <v>0.8108673270736276</v>
      </c>
    </row>
    <row r="12" spans="1:6" s="363" customFormat="1" ht="21" customHeight="1">
      <c r="A12" s="219">
        <v>1</v>
      </c>
      <c r="B12" s="358" t="s">
        <v>18</v>
      </c>
      <c r="C12" s="359">
        <v>13645000</v>
      </c>
      <c r="D12" s="359">
        <v>13659030</v>
      </c>
      <c r="E12" s="485">
        <f>D12/C12</f>
        <v>1.0010282154635397</v>
      </c>
      <c r="F12" s="485">
        <v>0.8493808376148961</v>
      </c>
    </row>
    <row r="13" spans="1:6" s="363" customFormat="1" ht="21" customHeight="1">
      <c r="A13" s="219">
        <v>2</v>
      </c>
      <c r="B13" s="358" t="s">
        <v>43</v>
      </c>
      <c r="C13" s="359"/>
      <c r="D13" s="359"/>
      <c r="E13" s="485"/>
      <c r="F13" s="485"/>
    </row>
    <row r="14" spans="1:6" s="363" customFormat="1" ht="21" customHeight="1">
      <c r="A14" s="219">
        <v>3</v>
      </c>
      <c r="B14" s="358" t="s">
        <v>661</v>
      </c>
      <c r="C14" s="359">
        <v>4450000</v>
      </c>
      <c r="D14" s="359">
        <v>2472575</v>
      </c>
      <c r="E14" s="485">
        <f>D14/C14</f>
        <v>0.5556348314606742</v>
      </c>
      <c r="F14" s="485">
        <v>0.6408154813214109</v>
      </c>
    </row>
    <row r="15" spans="1:6" s="363" customFormat="1" ht="21" customHeight="1">
      <c r="A15" s="219">
        <v>4</v>
      </c>
      <c r="B15" s="358" t="s">
        <v>475</v>
      </c>
      <c r="C15" s="359"/>
      <c r="D15" s="359">
        <v>90000</v>
      </c>
      <c r="E15" s="485"/>
      <c r="F15" s="485">
        <v>1.4102604280923878</v>
      </c>
    </row>
    <row r="16" spans="1:6" s="363" customFormat="1" ht="21" customHeight="1">
      <c r="A16" s="219">
        <v>5</v>
      </c>
      <c r="B16" s="358" t="s">
        <v>520</v>
      </c>
      <c r="C16" s="359"/>
      <c r="D16" s="359">
        <v>16280</v>
      </c>
      <c r="E16" s="485"/>
      <c r="F16" s="485">
        <v>0.744466800804829</v>
      </c>
    </row>
    <row r="17" spans="1:6" s="357" customFormat="1" ht="21" customHeight="1">
      <c r="A17" s="106" t="s">
        <v>35</v>
      </c>
      <c r="B17" s="107" t="s">
        <v>58</v>
      </c>
      <c r="C17" s="361"/>
      <c r="D17" s="356">
        <v>4043961</v>
      </c>
      <c r="E17" s="484"/>
      <c r="F17" s="484">
        <v>0.993251766698531</v>
      </c>
    </row>
    <row r="18" spans="1:6" s="357" customFormat="1" ht="21" customHeight="1">
      <c r="A18" s="106" t="s">
        <v>36</v>
      </c>
      <c r="B18" s="107" t="s">
        <v>57</v>
      </c>
      <c r="C18" s="361"/>
      <c r="D18" s="356">
        <v>351956</v>
      </c>
      <c r="E18" s="484"/>
      <c r="F18" s="484"/>
    </row>
    <row r="19" spans="1:6" s="357" customFormat="1" ht="21" customHeight="1">
      <c r="A19" s="106" t="s">
        <v>56</v>
      </c>
      <c r="B19" s="107" t="s">
        <v>521</v>
      </c>
      <c r="C19" s="361"/>
      <c r="D19" s="356">
        <v>6766</v>
      </c>
      <c r="E19" s="484"/>
      <c r="F19" s="484"/>
    </row>
    <row r="20" spans="1:6" s="357" customFormat="1" ht="21" customHeight="1">
      <c r="A20" s="106" t="s">
        <v>59</v>
      </c>
      <c r="B20" s="107" t="s">
        <v>522</v>
      </c>
      <c r="C20" s="361"/>
      <c r="D20" s="356">
        <v>1516324</v>
      </c>
      <c r="E20" s="484"/>
      <c r="F20" s="484"/>
    </row>
    <row r="21" spans="1:6" s="357" customFormat="1" ht="21" customHeight="1">
      <c r="A21" s="106" t="s">
        <v>10</v>
      </c>
      <c r="B21" s="107" t="s">
        <v>65</v>
      </c>
      <c r="C21" s="356">
        <f>C22+C30</f>
        <v>13528851</v>
      </c>
      <c r="D21" s="356">
        <f>D22+D30</f>
        <v>18996520</v>
      </c>
      <c r="E21" s="486">
        <f aca="true" t="shared" si="0" ref="E21:E26">D21/C21</f>
        <v>1.4041488076112303</v>
      </c>
      <c r="F21" s="484">
        <v>1.1707483142449964</v>
      </c>
    </row>
    <row r="22" spans="1:6" s="357" customFormat="1" ht="21" customHeight="1">
      <c r="A22" s="106" t="s">
        <v>17</v>
      </c>
      <c r="B22" s="107" t="s">
        <v>66</v>
      </c>
      <c r="C22" s="356">
        <f>C23+C24+C25+C26+C27+C28+C29</f>
        <v>12342742</v>
      </c>
      <c r="D22" s="356">
        <f>D23+D24+D25+D26+D27+D28+D29</f>
        <v>17430780</v>
      </c>
      <c r="E22" s="486">
        <f t="shared" si="0"/>
        <v>1.4122291464894916</v>
      </c>
      <c r="F22" s="484">
        <v>1.1691252075054077</v>
      </c>
    </row>
    <row r="23" spans="1:6" s="363" customFormat="1" ht="21" customHeight="1">
      <c r="A23" s="219">
        <v>1</v>
      </c>
      <c r="B23" s="358" t="s">
        <v>141</v>
      </c>
      <c r="C23" s="487">
        <v>2822265</v>
      </c>
      <c r="D23" s="359">
        <v>6245383</v>
      </c>
      <c r="E23" s="488">
        <f t="shared" si="0"/>
        <v>2.212897442302548</v>
      </c>
      <c r="F23" s="485">
        <v>1.2104712815129635</v>
      </c>
    </row>
    <row r="24" spans="1:6" s="363" customFormat="1" ht="21" customHeight="1">
      <c r="A24" s="219">
        <v>2</v>
      </c>
      <c r="B24" s="358" t="s">
        <v>68</v>
      </c>
      <c r="C24" s="487">
        <v>9264414</v>
      </c>
      <c r="D24" s="359">
        <v>10683199</v>
      </c>
      <c r="E24" s="488">
        <f t="shared" si="0"/>
        <v>1.153143523162933</v>
      </c>
      <c r="F24" s="485">
        <v>1.0959452831580363</v>
      </c>
    </row>
    <row r="25" spans="1:6" s="363" customFormat="1" ht="21" customHeight="1">
      <c r="A25" s="219">
        <v>3</v>
      </c>
      <c r="B25" s="358" t="s">
        <v>157</v>
      </c>
      <c r="C25" s="487">
        <v>8100</v>
      </c>
      <c r="D25" s="359">
        <v>8270</v>
      </c>
      <c r="E25" s="488">
        <f t="shared" si="0"/>
        <v>1.0209876543209877</v>
      </c>
      <c r="F25" s="485">
        <v>13.232</v>
      </c>
    </row>
    <row r="26" spans="1:6" s="363" customFormat="1" ht="21" customHeight="1">
      <c r="A26" s="219">
        <v>4</v>
      </c>
      <c r="B26" s="358" t="s">
        <v>70</v>
      </c>
      <c r="C26" s="487">
        <v>1230</v>
      </c>
      <c r="D26" s="359">
        <v>48078</v>
      </c>
      <c r="E26" s="488">
        <f t="shared" si="0"/>
        <v>39.08780487804878</v>
      </c>
      <c r="F26" s="485">
        <v>39.08780487804878</v>
      </c>
    </row>
    <row r="27" spans="1:6" s="363" customFormat="1" ht="21" customHeight="1">
      <c r="A27" s="219">
        <v>5</v>
      </c>
      <c r="B27" s="358" t="s">
        <v>71</v>
      </c>
      <c r="C27" s="487">
        <v>246733</v>
      </c>
      <c r="D27" s="359">
        <v>0</v>
      </c>
      <c r="E27" s="488"/>
      <c r="F27" s="484"/>
    </row>
    <row r="28" spans="1:6" s="363" customFormat="1" ht="21" customHeight="1">
      <c r="A28" s="219">
        <v>6</v>
      </c>
      <c r="B28" s="358" t="s">
        <v>72</v>
      </c>
      <c r="C28" s="359">
        <v>0</v>
      </c>
      <c r="D28" s="359">
        <v>410055</v>
      </c>
      <c r="E28" s="488"/>
      <c r="F28" s="484"/>
    </row>
    <row r="29" spans="1:6" s="365" customFormat="1" ht="21" customHeight="1">
      <c r="A29" s="219">
        <v>7</v>
      </c>
      <c r="B29" s="358" t="s">
        <v>76</v>
      </c>
      <c r="C29" s="359"/>
      <c r="D29" s="359">
        <v>35795</v>
      </c>
      <c r="E29" s="488"/>
      <c r="F29" s="484"/>
    </row>
    <row r="30" spans="1:6" s="357" customFormat="1" ht="21" customHeight="1">
      <c r="A30" s="106" t="s">
        <v>35</v>
      </c>
      <c r="B30" s="107" t="s">
        <v>476</v>
      </c>
      <c r="C30" s="356">
        <v>1186109</v>
      </c>
      <c r="D30" s="356">
        <v>1565740</v>
      </c>
      <c r="E30" s="486">
        <f>D30/C30</f>
        <v>1.3200641762266367</v>
      </c>
      <c r="F30" s="484">
        <v>1.1891268718947319</v>
      </c>
    </row>
    <row r="31" spans="1:6" s="357" customFormat="1" ht="21" customHeight="1">
      <c r="A31" s="106" t="s">
        <v>38</v>
      </c>
      <c r="B31" s="107" t="s">
        <v>158</v>
      </c>
      <c r="C31" s="356">
        <v>6300</v>
      </c>
      <c r="D31" s="356">
        <v>23200</v>
      </c>
      <c r="E31" s="486"/>
      <c r="F31" s="484"/>
    </row>
    <row r="32" spans="1:6" s="357" customFormat="1" ht="21" customHeight="1">
      <c r="A32" s="106" t="s">
        <v>39</v>
      </c>
      <c r="B32" s="107" t="s">
        <v>78</v>
      </c>
      <c r="C32" s="356">
        <v>23200</v>
      </c>
      <c r="D32" s="356">
        <v>23200</v>
      </c>
      <c r="E32" s="486"/>
      <c r="F32" s="484"/>
    </row>
    <row r="33" ht="15">
      <c r="A33" s="47"/>
    </row>
    <row r="34" ht="15">
      <c r="A34" s="117"/>
    </row>
  </sheetData>
  <sheetProtection/>
  <mergeCells count="9">
    <mergeCell ref="D1:F1"/>
    <mergeCell ref="D6:F6"/>
    <mergeCell ref="A3:E3"/>
    <mergeCell ref="A4:E4"/>
    <mergeCell ref="A7:A8"/>
    <mergeCell ref="B7:B8"/>
    <mergeCell ref="C7:C8"/>
    <mergeCell ref="D7:D8"/>
    <mergeCell ref="E7:F7"/>
  </mergeCells>
  <printOptions/>
  <pageMargins left="0.45" right="0.47" top="0.75" bottom="0.53"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8"/>
  <sheetViews>
    <sheetView zoomScalePageLayoutView="0" workbookViewId="0" topLeftCell="A1">
      <selection activeCell="F9" sqref="F9"/>
    </sheetView>
  </sheetViews>
  <sheetFormatPr defaultColWidth="9.140625" defaultRowHeight="15"/>
  <cols>
    <col min="1" max="1" width="4.7109375" style="28" customWidth="1"/>
    <col min="2" max="2" width="53.140625" style="29" customWidth="1"/>
    <col min="3" max="4" width="16.28125" style="2" customWidth="1"/>
    <col min="5" max="6" width="10.7109375" style="513" customWidth="1"/>
    <col min="7" max="7" width="16.57421875" style="2" bestFit="1" customWidth="1"/>
    <col min="8" max="16384" width="9.140625" style="2" customWidth="1"/>
  </cols>
  <sheetData>
    <row r="1" spans="1:6" ht="15.75" customHeight="1">
      <c r="A1" s="765"/>
      <c r="B1" s="765"/>
      <c r="D1" s="760" t="s">
        <v>511</v>
      </c>
      <c r="E1" s="760"/>
      <c r="F1" s="760"/>
    </row>
    <row r="2" spans="1:6" ht="15.75" customHeight="1">
      <c r="A2" s="1"/>
      <c r="B2" s="1"/>
      <c r="D2" s="489"/>
      <c r="E2" s="489"/>
      <c r="F2" s="489"/>
    </row>
    <row r="3" spans="1:18" s="4" customFormat="1" ht="15.75" customHeight="1">
      <c r="A3" s="766" t="s">
        <v>662</v>
      </c>
      <c r="B3" s="766"/>
      <c r="C3" s="766"/>
      <c r="D3" s="766"/>
      <c r="E3" s="766"/>
      <c r="F3" s="766"/>
      <c r="G3" s="3"/>
      <c r="H3" s="3"/>
      <c r="I3" s="3"/>
      <c r="J3" s="3"/>
      <c r="K3" s="3"/>
      <c r="L3" s="3"/>
      <c r="M3" s="3"/>
      <c r="N3" s="3"/>
      <c r="O3" s="3"/>
      <c r="P3" s="3"/>
      <c r="Q3" s="3"/>
      <c r="R3" s="3"/>
    </row>
    <row r="4" spans="1:6" ht="20.25" customHeight="1">
      <c r="A4" s="617"/>
      <c r="B4" s="622" t="s">
        <v>767</v>
      </c>
      <c r="C4" s="623"/>
      <c r="D4" s="623"/>
      <c r="E4" s="623"/>
      <c r="F4" s="623"/>
    </row>
    <row r="5" spans="1:6" ht="17.25" customHeight="1">
      <c r="A5" s="5"/>
      <c r="B5" s="6"/>
      <c r="C5" s="7"/>
      <c r="D5" s="7"/>
      <c r="E5" s="756" t="s">
        <v>0</v>
      </c>
      <c r="F5" s="756"/>
    </row>
    <row r="6" spans="1:6" s="8" customFormat="1" ht="28.5" customHeight="1">
      <c r="A6" s="758" t="s">
        <v>1</v>
      </c>
      <c r="B6" s="757" t="s">
        <v>2</v>
      </c>
      <c r="C6" s="762" t="s">
        <v>450</v>
      </c>
      <c r="D6" s="762" t="s">
        <v>451</v>
      </c>
      <c r="E6" s="764" t="s">
        <v>4</v>
      </c>
      <c r="F6" s="764"/>
    </row>
    <row r="7" spans="1:6" s="8" customFormat="1" ht="44.25" customHeight="1">
      <c r="A7" s="759"/>
      <c r="B7" s="757"/>
      <c r="C7" s="763"/>
      <c r="D7" s="763"/>
      <c r="E7" s="490" t="s">
        <v>7</v>
      </c>
      <c r="F7" s="490" t="s">
        <v>8</v>
      </c>
    </row>
    <row r="8" spans="1:6" s="11" customFormat="1" ht="22.5" customHeight="1">
      <c r="A8" s="9" t="s">
        <v>9</v>
      </c>
      <c r="B8" s="9" t="s">
        <v>10</v>
      </c>
      <c r="C8" s="9" t="s">
        <v>11</v>
      </c>
      <c r="D8" s="9" t="s">
        <v>13</v>
      </c>
      <c r="E8" s="10" t="s">
        <v>14</v>
      </c>
      <c r="F8" s="10" t="s">
        <v>15</v>
      </c>
    </row>
    <row r="9" spans="1:9" s="14" customFormat="1" ht="22.5" customHeight="1">
      <c r="A9" s="12" t="s">
        <v>9</v>
      </c>
      <c r="B9" s="491" t="s">
        <v>16</v>
      </c>
      <c r="C9" s="13">
        <f>C10+C30+C29+C37</f>
        <v>18095000</v>
      </c>
      <c r="D9" s="13">
        <f>D10+D30+D29+D37</f>
        <v>16221605</v>
      </c>
      <c r="E9" s="492">
        <v>0.8964689140646588</v>
      </c>
      <c r="F9" s="493">
        <v>0.8086483613504926</v>
      </c>
      <c r="G9" s="494"/>
      <c r="H9" s="494"/>
      <c r="I9" s="494"/>
    </row>
    <row r="10" spans="1:9" s="18" customFormat="1" ht="22.5" customHeight="1">
      <c r="A10" s="15" t="s">
        <v>17</v>
      </c>
      <c r="B10" s="16" t="s">
        <v>18</v>
      </c>
      <c r="C10" s="17">
        <f>C11+C12+C13+C14+C15+C16+C17+C18+C24+C25+C26+C27+C28</f>
        <v>13645000</v>
      </c>
      <c r="D10" s="17">
        <f>D11+D12+D13+D14+D15+D16+D17+D18+D24+D25+D26+D27+D28</f>
        <v>13659030</v>
      </c>
      <c r="E10" s="495">
        <v>1.0010282154635397</v>
      </c>
      <c r="F10" s="493">
        <v>0.8493808904332772</v>
      </c>
      <c r="G10" s="494"/>
      <c r="H10" s="494"/>
      <c r="I10" s="494"/>
    </row>
    <row r="11" spans="1:7" ht="22.5" customHeight="1">
      <c r="A11" s="19">
        <v>1</v>
      </c>
      <c r="B11" s="20" t="s">
        <v>19</v>
      </c>
      <c r="C11" s="21">
        <v>1255000</v>
      </c>
      <c r="D11" s="21">
        <v>958000</v>
      </c>
      <c r="E11" s="496">
        <v>0.7633466135458168</v>
      </c>
      <c r="F11" s="497">
        <v>0.7944754927531064</v>
      </c>
      <c r="G11" s="494"/>
    </row>
    <row r="12" spans="1:8" ht="22.5" customHeight="1">
      <c r="A12" s="19">
        <v>2</v>
      </c>
      <c r="B12" s="23" t="s">
        <v>663</v>
      </c>
      <c r="C12" s="21">
        <v>4610000</v>
      </c>
      <c r="D12" s="21">
        <v>3184000</v>
      </c>
      <c r="E12" s="496">
        <v>0.6906724511930585</v>
      </c>
      <c r="F12" s="497">
        <v>0.7423856506926291</v>
      </c>
      <c r="G12" s="494"/>
      <c r="H12" s="7"/>
    </row>
    <row r="13" spans="1:7" ht="22.5" customHeight="1">
      <c r="A13" s="19">
        <v>3</v>
      </c>
      <c r="B13" s="23" t="s">
        <v>664</v>
      </c>
      <c r="C13" s="21">
        <v>3000000</v>
      </c>
      <c r="D13" s="21">
        <v>2267000</v>
      </c>
      <c r="E13" s="496">
        <v>0.7556666666666667</v>
      </c>
      <c r="F13" s="497">
        <v>0.7594052185576259</v>
      </c>
      <c r="G13" s="494"/>
    </row>
    <row r="14" spans="1:7" ht="22.5" customHeight="1">
      <c r="A14" s="19">
        <v>4</v>
      </c>
      <c r="B14" s="23" t="s">
        <v>20</v>
      </c>
      <c r="C14" s="21">
        <v>920000</v>
      </c>
      <c r="D14" s="21">
        <v>920000</v>
      </c>
      <c r="E14" s="496">
        <v>1</v>
      </c>
      <c r="F14" s="497">
        <v>1.0948418667529847</v>
      </c>
      <c r="G14" s="498"/>
    </row>
    <row r="15" spans="1:7" ht="22.5" customHeight="1">
      <c r="A15" s="19">
        <v>5</v>
      </c>
      <c r="B15" s="23" t="s">
        <v>21</v>
      </c>
      <c r="C15" s="21">
        <v>540000</v>
      </c>
      <c r="D15" s="21">
        <v>873000</v>
      </c>
      <c r="E15" s="496">
        <v>1.6166666666666667</v>
      </c>
      <c r="F15" s="497">
        <v>1.455385677204459</v>
      </c>
      <c r="G15" s="498"/>
    </row>
    <row r="16" spans="1:7" s="32" customFormat="1" ht="22.5" customHeight="1">
      <c r="A16" s="19">
        <v>6</v>
      </c>
      <c r="B16" s="31" t="s">
        <v>41</v>
      </c>
      <c r="C16" s="21">
        <v>535000</v>
      </c>
      <c r="D16" s="21">
        <v>535000</v>
      </c>
      <c r="E16" s="496">
        <v>1</v>
      </c>
      <c r="F16" s="497">
        <v>0.9124881248624872</v>
      </c>
      <c r="G16" s="498"/>
    </row>
    <row r="17" spans="1:7" s="32" customFormat="1" ht="22.5" customHeight="1">
      <c r="A17" s="19">
        <v>7</v>
      </c>
      <c r="B17" s="31" t="s">
        <v>22</v>
      </c>
      <c r="C17" s="21">
        <v>160000</v>
      </c>
      <c r="D17" s="21">
        <v>160000</v>
      </c>
      <c r="E17" s="496">
        <v>1</v>
      </c>
      <c r="F17" s="497">
        <v>1.0632076976237308</v>
      </c>
      <c r="G17" s="498"/>
    </row>
    <row r="18" spans="1:7" ht="22.5" customHeight="1">
      <c r="A18" s="19">
        <v>8</v>
      </c>
      <c r="B18" s="23" t="s">
        <v>23</v>
      </c>
      <c r="C18" s="21">
        <v>2309000</v>
      </c>
      <c r="D18" s="21">
        <v>4310030</v>
      </c>
      <c r="E18" s="496">
        <v>2.5948477751756442</v>
      </c>
      <c r="F18" s="497">
        <v>2.1979705052780263</v>
      </c>
      <c r="G18" s="498"/>
    </row>
    <row r="19" spans="1:7" s="26" customFormat="1" ht="22.5" customHeight="1">
      <c r="A19" s="24"/>
      <c r="B19" s="25" t="s">
        <v>24</v>
      </c>
      <c r="C19" s="22"/>
      <c r="D19" s="22"/>
      <c r="E19" s="499"/>
      <c r="F19" s="500">
        <v>0</v>
      </c>
      <c r="G19" s="498"/>
    </row>
    <row r="20" spans="1:7" s="26" customFormat="1" ht="22.5" customHeight="1">
      <c r="A20" s="24"/>
      <c r="B20" s="25" t="s">
        <v>25</v>
      </c>
      <c r="C20" s="22">
        <v>29000</v>
      </c>
      <c r="D20" s="22">
        <v>30000</v>
      </c>
      <c r="E20" s="499">
        <v>1.0344827586206897</v>
      </c>
      <c r="F20" s="500">
        <v>0.9121590805436468</v>
      </c>
      <c r="G20" s="498"/>
    </row>
    <row r="21" spans="1:7" s="26" customFormat="1" ht="27" customHeight="1">
      <c r="A21" s="24"/>
      <c r="B21" s="25" t="s">
        <v>26</v>
      </c>
      <c r="C21" s="22">
        <v>280000</v>
      </c>
      <c r="D21" s="22">
        <v>280000</v>
      </c>
      <c r="E21" s="499">
        <v>1</v>
      </c>
      <c r="F21" s="500">
        <v>0.9403546480386888</v>
      </c>
      <c r="G21" s="498"/>
    </row>
    <row r="22" spans="1:7" s="26" customFormat="1" ht="22.5" customHeight="1">
      <c r="A22" s="24"/>
      <c r="B22" s="25" t="s">
        <v>27</v>
      </c>
      <c r="C22" s="22">
        <v>2000000</v>
      </c>
      <c r="D22" s="22">
        <v>4000000</v>
      </c>
      <c r="E22" s="499">
        <v>2</v>
      </c>
      <c r="F22" s="500">
        <v>0.8809761568208038</v>
      </c>
      <c r="G22" s="498"/>
    </row>
    <row r="23" spans="1:7" s="26" customFormat="1" ht="30">
      <c r="A23" s="24"/>
      <c r="B23" s="25" t="s">
        <v>28</v>
      </c>
      <c r="C23" s="22"/>
      <c r="D23" s="22">
        <v>30</v>
      </c>
      <c r="E23" s="499"/>
      <c r="F23" s="500">
        <v>0.3409090909090909</v>
      </c>
      <c r="G23" s="498"/>
    </row>
    <row r="24" spans="1:7" ht="21.75" customHeight="1">
      <c r="A24" s="19" t="s">
        <v>29</v>
      </c>
      <c r="B24" s="20" t="s">
        <v>121</v>
      </c>
      <c r="C24" s="21">
        <v>43000</v>
      </c>
      <c r="D24" s="21">
        <v>49000</v>
      </c>
      <c r="E24" s="496">
        <v>1.1395348837209303</v>
      </c>
      <c r="F24" s="497">
        <v>0.5792920814319155</v>
      </c>
      <c r="G24" s="498"/>
    </row>
    <row r="25" spans="1:7" ht="33" customHeight="1">
      <c r="A25" s="19" t="s">
        <v>30</v>
      </c>
      <c r="B25" s="20" t="s">
        <v>34</v>
      </c>
      <c r="C25" s="21">
        <v>15000</v>
      </c>
      <c r="D25" s="21">
        <v>18000</v>
      </c>
      <c r="E25" s="496"/>
      <c r="F25" s="497">
        <v>1.19442601194426</v>
      </c>
      <c r="G25" s="498"/>
    </row>
    <row r="26" spans="1:7" ht="21.75" customHeight="1">
      <c r="A26" s="19" t="s">
        <v>32</v>
      </c>
      <c r="B26" s="23" t="s">
        <v>120</v>
      </c>
      <c r="C26" s="21">
        <v>38000</v>
      </c>
      <c r="D26" s="21">
        <v>41000</v>
      </c>
      <c r="E26" s="496">
        <v>1.0789473684210527</v>
      </c>
      <c r="F26" s="497">
        <v>1.0207638301050639</v>
      </c>
      <c r="G26" s="498"/>
    </row>
    <row r="27" spans="1:7" ht="21.75" customHeight="1">
      <c r="A27" s="19" t="s">
        <v>33</v>
      </c>
      <c r="B27" s="20" t="s">
        <v>122</v>
      </c>
      <c r="C27" s="21">
        <v>20000</v>
      </c>
      <c r="D27" s="21">
        <v>24000</v>
      </c>
      <c r="E27" s="496">
        <v>1.2</v>
      </c>
      <c r="F27" s="497">
        <v>0.23740750999089938</v>
      </c>
      <c r="G27" s="498"/>
    </row>
    <row r="28" spans="1:7" ht="22.5" customHeight="1">
      <c r="A28" s="19" t="s">
        <v>42</v>
      </c>
      <c r="B28" s="20" t="s">
        <v>31</v>
      </c>
      <c r="C28" s="21">
        <v>200000</v>
      </c>
      <c r="D28" s="21">
        <v>320000</v>
      </c>
      <c r="E28" s="496">
        <v>1.6</v>
      </c>
      <c r="F28" s="497">
        <v>1.0272048792231763</v>
      </c>
      <c r="G28" s="498"/>
    </row>
    <row r="29" spans="1:7" s="503" customFormat="1" ht="15.75">
      <c r="A29" s="15" t="s">
        <v>35</v>
      </c>
      <c r="B29" s="501" t="s">
        <v>43</v>
      </c>
      <c r="C29" s="502"/>
      <c r="D29" s="502"/>
      <c r="E29" s="495"/>
      <c r="F29" s="493"/>
      <c r="G29" s="498"/>
    </row>
    <row r="30" spans="1:7" s="503" customFormat="1" ht="25.5" customHeight="1">
      <c r="A30" s="504" t="s">
        <v>36</v>
      </c>
      <c r="B30" s="501" t="s">
        <v>665</v>
      </c>
      <c r="C30" s="502">
        <v>4450000</v>
      </c>
      <c r="D30" s="502">
        <v>2472575</v>
      </c>
      <c r="E30" s="495">
        <f aca="true" t="shared" si="0" ref="E30:E35">D30/C30</f>
        <v>0.5556348314606742</v>
      </c>
      <c r="F30" s="493">
        <v>0.6408154813214109</v>
      </c>
      <c r="G30" s="505"/>
    </row>
    <row r="31" spans="1:7" s="507" customFormat="1" ht="25.5" customHeight="1">
      <c r="A31" s="429" t="s">
        <v>11</v>
      </c>
      <c r="B31" s="430" t="s">
        <v>598</v>
      </c>
      <c r="C31" s="431">
        <v>3325000</v>
      </c>
      <c r="D31" s="431">
        <v>1526339</v>
      </c>
      <c r="E31" s="496">
        <f t="shared" si="0"/>
        <v>0.4590493233082707</v>
      </c>
      <c r="F31" s="497">
        <v>0.5079927858413983</v>
      </c>
      <c r="G31" s="506"/>
    </row>
    <row r="32" spans="1:7" s="507" customFormat="1" ht="25.5" customHeight="1">
      <c r="A32" s="429" t="s">
        <v>12</v>
      </c>
      <c r="B32" s="430" t="s">
        <v>599</v>
      </c>
      <c r="C32" s="431">
        <v>8000</v>
      </c>
      <c r="D32" s="431">
        <v>10796</v>
      </c>
      <c r="E32" s="496">
        <f t="shared" si="0"/>
        <v>1.3495</v>
      </c>
      <c r="F32" s="497">
        <v>1.5460403837892023</v>
      </c>
      <c r="G32" s="506"/>
    </row>
    <row r="33" spans="1:7" s="507" customFormat="1" ht="25.5" customHeight="1">
      <c r="A33" s="429" t="s">
        <v>455</v>
      </c>
      <c r="B33" s="430" t="s">
        <v>600</v>
      </c>
      <c r="C33" s="431">
        <v>600000</v>
      </c>
      <c r="D33" s="431">
        <v>213762</v>
      </c>
      <c r="E33" s="496">
        <f t="shared" si="0"/>
        <v>0.35627</v>
      </c>
      <c r="F33" s="497">
        <v>0.6367896284336302</v>
      </c>
      <c r="G33" s="506"/>
    </row>
    <row r="34" spans="1:7" s="507" customFormat="1" ht="25.5" customHeight="1">
      <c r="A34" s="429" t="s">
        <v>454</v>
      </c>
      <c r="B34" s="430" t="s">
        <v>601</v>
      </c>
      <c r="C34" s="431">
        <v>500000</v>
      </c>
      <c r="D34" s="431">
        <v>441560</v>
      </c>
      <c r="E34" s="496">
        <f t="shared" si="0"/>
        <v>0.88312</v>
      </c>
      <c r="F34" s="497">
        <v>0.9283764975001366</v>
      </c>
      <c r="G34" s="506"/>
    </row>
    <row r="35" spans="1:7" s="507" customFormat="1" ht="25.5" customHeight="1">
      <c r="A35" s="429" t="s">
        <v>13</v>
      </c>
      <c r="B35" s="430" t="s">
        <v>602</v>
      </c>
      <c r="C35" s="431">
        <v>17000</v>
      </c>
      <c r="D35" s="431">
        <v>266958</v>
      </c>
      <c r="E35" s="496">
        <f t="shared" si="0"/>
        <v>15.703411764705882</v>
      </c>
      <c r="F35" s="497">
        <v>15.534361361652604</v>
      </c>
      <c r="G35" s="506"/>
    </row>
    <row r="36" spans="1:7" s="507" customFormat="1" ht="25.5" customHeight="1">
      <c r="A36" s="429" t="s">
        <v>457</v>
      </c>
      <c r="B36" s="430" t="s">
        <v>112</v>
      </c>
      <c r="C36" s="431"/>
      <c r="D36" s="431">
        <v>13160</v>
      </c>
      <c r="E36" s="495"/>
      <c r="F36" s="497">
        <v>0.7170099160945843</v>
      </c>
      <c r="G36" s="506"/>
    </row>
    <row r="37" spans="1:7" s="503" customFormat="1" ht="29.25" customHeight="1">
      <c r="A37" s="504" t="s">
        <v>56</v>
      </c>
      <c r="B37" s="501" t="s">
        <v>37</v>
      </c>
      <c r="C37" s="508"/>
      <c r="D37" s="502">
        <v>90000</v>
      </c>
      <c r="E37" s="495"/>
      <c r="F37" s="493">
        <v>1.41</v>
      </c>
      <c r="G37" s="498"/>
    </row>
    <row r="38" spans="1:7" s="503" customFormat="1" ht="30.75" customHeight="1">
      <c r="A38" s="504" t="s">
        <v>10</v>
      </c>
      <c r="B38" s="501" t="s">
        <v>452</v>
      </c>
      <c r="C38" s="508">
        <f>C39+C40</f>
        <v>12159942</v>
      </c>
      <c r="D38" s="508">
        <f>D39+D40</f>
        <v>12554607</v>
      </c>
      <c r="E38" s="495"/>
      <c r="F38" s="493"/>
      <c r="G38" s="498"/>
    </row>
    <row r="39" spans="1:7" s="507" customFormat="1" ht="24.75" customHeight="1">
      <c r="A39" s="429" t="s">
        <v>11</v>
      </c>
      <c r="B39" s="430" t="s">
        <v>666</v>
      </c>
      <c r="C39" s="431">
        <v>3310900</v>
      </c>
      <c r="D39" s="431">
        <v>6973863</v>
      </c>
      <c r="E39" s="509"/>
      <c r="F39" s="509"/>
      <c r="G39" s="510"/>
    </row>
    <row r="40" spans="1:7" ht="23.25" customHeight="1">
      <c r="A40" s="511" t="s">
        <v>12</v>
      </c>
      <c r="B40" s="512" t="s">
        <v>471</v>
      </c>
      <c r="C40" s="27">
        <v>8849042</v>
      </c>
      <c r="D40" s="27">
        <v>5580744</v>
      </c>
      <c r="E40" s="354"/>
      <c r="F40" s="354"/>
      <c r="G40" s="510"/>
    </row>
    <row r="41" spans="3:4" ht="15.75">
      <c r="C41" s="7"/>
      <c r="D41" s="7"/>
    </row>
    <row r="42" ht="15.75">
      <c r="D42" s="7"/>
    </row>
    <row r="48" spans="4:5" ht="15.75">
      <c r="D48" s="761"/>
      <c r="E48" s="761"/>
    </row>
    <row r="55" spans="1:26" s="514" customFormat="1" ht="15.75" hidden="1">
      <c r="A55" s="28"/>
      <c r="B55" s="29"/>
      <c r="C55" s="2">
        <v>1124693</v>
      </c>
      <c r="D55" s="2"/>
      <c r="E55" s="513"/>
      <c r="F55" s="513"/>
      <c r="G55" s="2"/>
      <c r="H55" s="2"/>
      <c r="I55" s="2"/>
      <c r="J55" s="2"/>
      <c r="K55" s="2"/>
      <c r="L55" s="2"/>
      <c r="M55" s="2"/>
      <c r="N55" s="2"/>
      <c r="O55" s="2"/>
      <c r="P55" s="2"/>
      <c r="Q55" s="2"/>
      <c r="R55" s="2"/>
      <c r="S55" s="2"/>
      <c r="T55" s="2"/>
      <c r="U55" s="2"/>
      <c r="V55" s="2"/>
      <c r="W55" s="2"/>
      <c r="X55" s="2"/>
      <c r="Y55" s="2"/>
      <c r="Z55" s="2"/>
    </row>
    <row r="56" spans="1:26" s="514" customFormat="1" ht="15.75" hidden="1">
      <c r="A56" s="28"/>
      <c r="B56" s="29"/>
      <c r="C56" s="30">
        <v>14138975</v>
      </c>
      <c r="D56" s="2"/>
      <c r="E56" s="513"/>
      <c r="F56" s="513"/>
      <c r="G56" s="2"/>
      <c r="H56" s="2"/>
      <c r="I56" s="2"/>
      <c r="J56" s="2"/>
      <c r="K56" s="2"/>
      <c r="L56" s="2"/>
      <c r="M56" s="2"/>
      <c r="N56" s="2"/>
      <c r="O56" s="2"/>
      <c r="P56" s="2"/>
      <c r="Q56" s="2"/>
      <c r="R56" s="2"/>
      <c r="S56" s="2"/>
      <c r="T56" s="2"/>
      <c r="U56" s="2"/>
      <c r="V56" s="2"/>
      <c r="W56" s="2"/>
      <c r="X56" s="2"/>
      <c r="Y56" s="2"/>
      <c r="Z56" s="2"/>
    </row>
    <row r="57" spans="1:26" s="514" customFormat="1" ht="15.75" hidden="1">
      <c r="A57" s="28"/>
      <c r="B57" s="29"/>
      <c r="C57" s="2"/>
      <c r="D57" s="2"/>
      <c r="E57" s="513"/>
      <c r="F57" s="513"/>
      <c r="G57" s="2"/>
      <c r="H57" s="2"/>
      <c r="I57" s="2"/>
      <c r="J57" s="2"/>
      <c r="K57" s="2"/>
      <c r="L57" s="2"/>
      <c r="M57" s="2"/>
      <c r="N57" s="2"/>
      <c r="O57" s="2"/>
      <c r="P57" s="2"/>
      <c r="Q57" s="2"/>
      <c r="R57" s="2"/>
      <c r="S57" s="2"/>
      <c r="T57" s="2"/>
      <c r="U57" s="2"/>
      <c r="V57" s="2"/>
      <c r="W57" s="2"/>
      <c r="X57" s="2"/>
      <c r="Y57" s="2"/>
      <c r="Z57" s="2"/>
    </row>
    <row r="58" spans="1:26" s="514" customFormat="1" ht="15.75">
      <c r="A58" s="28"/>
      <c r="B58" s="29"/>
      <c r="C58" s="2"/>
      <c r="D58" s="2"/>
      <c r="E58" s="513"/>
      <c r="F58" s="513"/>
      <c r="G58" s="2"/>
      <c r="H58" s="2"/>
      <c r="I58" s="2"/>
      <c r="J58" s="2"/>
      <c r="K58" s="2"/>
      <c r="L58" s="2"/>
      <c r="M58" s="2"/>
      <c r="N58" s="2"/>
      <c r="O58" s="2"/>
      <c r="P58" s="2"/>
      <c r="Q58" s="2"/>
      <c r="R58" s="2"/>
      <c r="S58" s="2"/>
      <c r="T58" s="2"/>
      <c r="U58" s="2"/>
      <c r="V58" s="2"/>
      <c r="W58" s="2"/>
      <c r="X58" s="2"/>
      <c r="Y58" s="2"/>
      <c r="Z58" s="2"/>
    </row>
  </sheetData>
  <sheetProtection/>
  <mergeCells count="11">
    <mergeCell ref="A3:F3"/>
    <mergeCell ref="B4:F4"/>
    <mergeCell ref="E5:F5"/>
    <mergeCell ref="B6:B7"/>
    <mergeCell ref="A6:A7"/>
    <mergeCell ref="D1:F1"/>
    <mergeCell ref="D48:E48"/>
    <mergeCell ref="C6:C7"/>
    <mergeCell ref="D6:D7"/>
    <mergeCell ref="E6:F6"/>
    <mergeCell ref="A1:B1"/>
  </mergeCells>
  <printOptions/>
  <pageMargins left="0.34" right="0.3" top="0.6" bottom="0.6"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O48"/>
  <sheetViews>
    <sheetView zoomScalePageLayoutView="0" workbookViewId="0" topLeftCell="A1">
      <selection activeCell="G1" sqref="G1:G16384"/>
    </sheetView>
  </sheetViews>
  <sheetFormatPr defaultColWidth="9.140625" defaultRowHeight="15"/>
  <cols>
    <col min="1" max="1" width="4.7109375" style="339" customWidth="1"/>
    <col min="2" max="2" width="39.28125" style="305" customWidth="1"/>
    <col min="3" max="4" width="15.7109375" style="305" customWidth="1"/>
    <col min="5" max="5" width="12.421875" style="340" customWidth="1"/>
    <col min="6" max="6" width="12.57421875" style="349" customWidth="1"/>
    <col min="7" max="16384" width="9.140625" style="305" customWidth="1"/>
  </cols>
  <sheetData>
    <row r="1" spans="1:6" ht="15.75">
      <c r="A1" s="767"/>
      <c r="B1" s="767"/>
      <c r="D1" s="770" t="s">
        <v>523</v>
      </c>
      <c r="E1" s="770"/>
      <c r="F1" s="770"/>
    </row>
    <row r="2" spans="1:15" ht="30" customHeight="1">
      <c r="A2" s="768" t="s">
        <v>667</v>
      </c>
      <c r="B2" s="768"/>
      <c r="C2" s="768"/>
      <c r="D2" s="768"/>
      <c r="E2" s="768"/>
      <c r="F2" s="306"/>
      <c r="G2" s="307"/>
      <c r="H2" s="307"/>
      <c r="I2" s="307"/>
      <c r="J2" s="307"/>
      <c r="K2" s="307"/>
      <c r="L2" s="307"/>
      <c r="M2" s="307"/>
      <c r="N2" s="307"/>
      <c r="O2" s="307"/>
    </row>
    <row r="3" spans="1:5" ht="19.5" customHeight="1">
      <c r="A3" s="622" t="s">
        <v>767</v>
      </c>
      <c r="B3" s="623"/>
      <c r="C3" s="623"/>
      <c r="D3" s="623"/>
      <c r="E3" s="623"/>
    </row>
    <row r="4" spans="1:6" ht="15.75">
      <c r="A4" s="308"/>
      <c r="C4" s="309"/>
      <c r="D4" s="310"/>
      <c r="E4" s="777"/>
      <c r="F4" s="777"/>
    </row>
    <row r="5" spans="1:6" ht="30.75" customHeight="1">
      <c r="A5" s="769" t="s">
        <v>1</v>
      </c>
      <c r="B5" s="769" t="s">
        <v>2</v>
      </c>
      <c r="C5" s="772" t="s">
        <v>668</v>
      </c>
      <c r="D5" s="774" t="s">
        <v>669</v>
      </c>
      <c r="E5" s="776" t="s">
        <v>670</v>
      </c>
      <c r="F5" s="776"/>
    </row>
    <row r="6" spans="1:6" ht="30" customHeight="1">
      <c r="A6" s="769"/>
      <c r="B6" s="769"/>
      <c r="C6" s="773"/>
      <c r="D6" s="775"/>
      <c r="E6" s="351" t="s">
        <v>468</v>
      </c>
      <c r="F6" s="186" t="s">
        <v>8</v>
      </c>
    </row>
    <row r="7" spans="1:6" ht="15.75">
      <c r="A7" s="311">
        <v>1</v>
      </c>
      <c r="B7" s="312">
        <v>2</v>
      </c>
      <c r="C7" s="312">
        <v>3</v>
      </c>
      <c r="D7" s="312">
        <v>4</v>
      </c>
      <c r="E7" s="312">
        <v>5</v>
      </c>
      <c r="F7" s="352">
        <v>6</v>
      </c>
    </row>
    <row r="8" spans="1:6" s="316" customFormat="1" ht="17.25" customHeight="1" hidden="1">
      <c r="A8" s="313"/>
      <c r="B8" s="314" t="s">
        <v>453</v>
      </c>
      <c r="C8" s="315">
        <v>12005468</v>
      </c>
      <c r="D8" s="315">
        <v>19433168.2</v>
      </c>
      <c r="E8" s="350">
        <v>1.4278724073794444</v>
      </c>
      <c r="F8" s="353"/>
    </row>
    <row r="9" spans="1:6" s="321" customFormat="1" ht="23.25" customHeight="1">
      <c r="A9" s="317"/>
      <c r="B9" s="318" t="s">
        <v>65</v>
      </c>
      <c r="C9" s="319">
        <f>C10+C32</f>
        <v>13528851</v>
      </c>
      <c r="D9" s="515">
        <f>D10+D32</f>
        <v>18996520</v>
      </c>
      <c r="E9" s="516">
        <v>1.4041488076112303</v>
      </c>
      <c r="F9" s="517">
        <v>1.1722587584850828</v>
      </c>
    </row>
    <row r="10" spans="1:6" s="321" customFormat="1" ht="23.25" customHeight="1">
      <c r="A10" s="341" t="s">
        <v>9</v>
      </c>
      <c r="B10" s="342" t="s">
        <v>467</v>
      </c>
      <c r="C10" s="330">
        <f>C11+C15+C27+C28+C29+C31</f>
        <v>12342742</v>
      </c>
      <c r="D10" s="518">
        <f>D11+D15+D27+D28+D29+D31+D30</f>
        <v>17430780</v>
      </c>
      <c r="E10" s="516">
        <v>1.4122291464894916</v>
      </c>
      <c r="F10" s="517">
        <v>1.1691252075054077</v>
      </c>
    </row>
    <row r="11" spans="1:6" s="316" customFormat="1" ht="21" customHeight="1">
      <c r="A11" s="322" t="s">
        <v>17</v>
      </c>
      <c r="B11" s="323" t="s">
        <v>141</v>
      </c>
      <c r="C11" s="320">
        <v>2822265</v>
      </c>
      <c r="D11" s="519">
        <v>6245383</v>
      </c>
      <c r="E11" s="516">
        <v>2.212897442302548</v>
      </c>
      <c r="F11" s="517">
        <v>1.2104712815129635</v>
      </c>
    </row>
    <row r="12" spans="1:6" s="327" customFormat="1" ht="22.5" customHeight="1">
      <c r="A12" s="324">
        <v>1</v>
      </c>
      <c r="B12" s="325" t="s">
        <v>142</v>
      </c>
      <c r="C12" s="326">
        <v>2754765</v>
      </c>
      <c r="D12" s="520">
        <v>6181183</v>
      </c>
      <c r="E12" s="521">
        <v>2.243814989663365</v>
      </c>
      <c r="F12" s="522">
        <v>1.2038524865702653</v>
      </c>
    </row>
    <row r="13" spans="1:6" s="327" customFormat="1" ht="81" customHeight="1">
      <c r="A13" s="324" t="s">
        <v>12</v>
      </c>
      <c r="B13" s="325" t="s">
        <v>671</v>
      </c>
      <c r="C13" s="326"/>
      <c r="D13" s="520"/>
      <c r="E13" s="516"/>
      <c r="F13" s="522"/>
    </row>
    <row r="14" spans="1:6" s="327" customFormat="1" ht="20.25" customHeight="1">
      <c r="A14" s="324" t="s">
        <v>455</v>
      </c>
      <c r="B14" s="325" t="s">
        <v>606</v>
      </c>
      <c r="C14" s="326">
        <v>67500</v>
      </c>
      <c r="D14" s="520">
        <v>64200</v>
      </c>
      <c r="E14" s="521">
        <v>0.9511111111111111</v>
      </c>
      <c r="F14" s="522">
        <v>2.5719093021392516</v>
      </c>
    </row>
    <row r="15" spans="1:6" s="316" customFormat="1" ht="21.75" customHeight="1">
      <c r="A15" s="322" t="s">
        <v>36</v>
      </c>
      <c r="B15" s="323" t="s">
        <v>68</v>
      </c>
      <c r="C15" s="320">
        <v>9264414</v>
      </c>
      <c r="D15" s="519">
        <v>10683199</v>
      </c>
      <c r="E15" s="516">
        <v>1.153143523162933</v>
      </c>
      <c r="F15" s="517">
        <v>1.0959452831580363</v>
      </c>
    </row>
    <row r="16" spans="1:6" s="316" customFormat="1" ht="16.5" customHeight="1">
      <c r="A16" s="322"/>
      <c r="B16" s="337" t="s">
        <v>134</v>
      </c>
      <c r="C16" s="320"/>
      <c r="D16" s="519"/>
      <c r="E16" s="516"/>
      <c r="F16" s="517"/>
    </row>
    <row r="17" spans="1:6" s="327" customFormat="1" ht="15.75" customHeight="1">
      <c r="A17" s="324" t="s">
        <v>11</v>
      </c>
      <c r="B17" s="325" t="s">
        <v>129</v>
      </c>
      <c r="C17" s="326">
        <v>3898811</v>
      </c>
      <c r="D17" s="520">
        <v>4116493</v>
      </c>
      <c r="E17" s="521">
        <v>1.055832919318223</v>
      </c>
      <c r="F17" s="522">
        <v>1.068565054735336</v>
      </c>
    </row>
    <row r="18" spans="1:6" s="333" customFormat="1" ht="15.75" customHeight="1">
      <c r="A18" s="331" t="s">
        <v>12</v>
      </c>
      <c r="B18" s="332" t="s">
        <v>143</v>
      </c>
      <c r="C18" s="326">
        <v>44420</v>
      </c>
      <c r="D18" s="520">
        <v>44420</v>
      </c>
      <c r="E18" s="521">
        <v>1</v>
      </c>
      <c r="F18" s="522">
        <v>1.227343059239611</v>
      </c>
    </row>
    <row r="19" spans="1:6" s="333" customFormat="1" ht="18" customHeight="1">
      <c r="A19" s="324" t="s">
        <v>455</v>
      </c>
      <c r="B19" s="332" t="s">
        <v>456</v>
      </c>
      <c r="C19" s="326">
        <v>1033260</v>
      </c>
      <c r="D19" s="520">
        <v>1232240</v>
      </c>
      <c r="E19" s="521">
        <v>1.1925749569324275</v>
      </c>
      <c r="F19" s="522">
        <v>1.0658787159009029</v>
      </c>
    </row>
    <row r="20" spans="1:6" s="333" customFormat="1" ht="18" customHeight="1">
      <c r="A20" s="331" t="s">
        <v>454</v>
      </c>
      <c r="B20" s="332" t="s">
        <v>469</v>
      </c>
      <c r="C20" s="326">
        <v>136736</v>
      </c>
      <c r="D20" s="520">
        <v>150482</v>
      </c>
      <c r="E20" s="521">
        <v>1.1005294874795226</v>
      </c>
      <c r="F20" s="522">
        <v>0.9498687067616017</v>
      </c>
    </row>
    <row r="21" spans="1:6" s="333" customFormat="1" ht="18" customHeight="1">
      <c r="A21" s="324" t="s">
        <v>13</v>
      </c>
      <c r="B21" s="332" t="s">
        <v>458</v>
      </c>
      <c r="C21" s="326">
        <v>68475</v>
      </c>
      <c r="D21" s="520">
        <v>74825</v>
      </c>
      <c r="E21" s="521">
        <v>1.0927345746622854</v>
      </c>
      <c r="F21" s="522">
        <v>1.0166578350249325</v>
      </c>
    </row>
    <row r="22" spans="1:6" s="333" customFormat="1" ht="18" customHeight="1">
      <c r="A22" s="324" t="s">
        <v>457</v>
      </c>
      <c r="B22" s="332" t="s">
        <v>470</v>
      </c>
      <c r="C22" s="326"/>
      <c r="D22" s="520"/>
      <c r="E22" s="521"/>
      <c r="F22" s="522"/>
    </row>
    <row r="23" spans="1:6" s="333" customFormat="1" ht="18" customHeight="1">
      <c r="A23" s="324" t="s">
        <v>14</v>
      </c>
      <c r="B23" s="332" t="s">
        <v>459</v>
      </c>
      <c r="C23" s="326">
        <v>462461</v>
      </c>
      <c r="D23" s="520">
        <v>561071</v>
      </c>
      <c r="E23" s="521">
        <v>1.2132287911845538</v>
      </c>
      <c r="F23" s="522">
        <v>1.7423428906810425</v>
      </c>
    </row>
    <row r="24" spans="1:6" s="327" customFormat="1" ht="18" customHeight="1">
      <c r="A24" s="324" t="s">
        <v>15</v>
      </c>
      <c r="B24" s="325" t="s">
        <v>460</v>
      </c>
      <c r="C24" s="326">
        <v>821511</v>
      </c>
      <c r="D24" s="520">
        <v>952369</v>
      </c>
      <c r="E24" s="521">
        <v>1.1592894069586408</v>
      </c>
      <c r="F24" s="522">
        <v>0.9501778897861531</v>
      </c>
    </row>
    <row r="25" spans="1:6" s="333" customFormat="1" ht="18" customHeight="1">
      <c r="A25" s="324" t="s">
        <v>29</v>
      </c>
      <c r="B25" s="332" t="s">
        <v>461</v>
      </c>
      <c r="C25" s="326">
        <v>1825058</v>
      </c>
      <c r="D25" s="520">
        <v>1922371</v>
      </c>
      <c r="E25" s="521">
        <v>1.0533204972115955</v>
      </c>
      <c r="F25" s="522">
        <v>0.8919306525519511</v>
      </c>
    </row>
    <row r="26" spans="1:6" s="333" customFormat="1" ht="18" customHeight="1">
      <c r="A26" s="324" t="s">
        <v>30</v>
      </c>
      <c r="B26" s="332" t="s">
        <v>462</v>
      </c>
      <c r="C26" s="334">
        <v>733558</v>
      </c>
      <c r="D26" s="520">
        <v>1338944</v>
      </c>
      <c r="E26" s="521">
        <v>1.8252735298367682</v>
      </c>
      <c r="F26" s="522">
        <v>2.130804058086334</v>
      </c>
    </row>
    <row r="27" spans="1:6" s="97" customFormat="1" ht="31.5">
      <c r="A27" s="328" t="s">
        <v>36</v>
      </c>
      <c r="B27" s="329" t="s">
        <v>157</v>
      </c>
      <c r="C27" s="320">
        <v>8100</v>
      </c>
      <c r="D27" s="519">
        <v>8270</v>
      </c>
      <c r="E27" s="516">
        <v>1.0209876543209877</v>
      </c>
      <c r="F27" s="517">
        <v>13.232</v>
      </c>
    </row>
    <row r="28" spans="1:6" s="316" customFormat="1" ht="21" customHeight="1">
      <c r="A28" s="322" t="s">
        <v>56</v>
      </c>
      <c r="B28" s="323" t="s">
        <v>70</v>
      </c>
      <c r="C28" s="320">
        <v>1230</v>
      </c>
      <c r="D28" s="519">
        <v>48078</v>
      </c>
      <c r="E28" s="516">
        <v>39.08780487804878</v>
      </c>
      <c r="F28" s="517">
        <v>39.08780487804878</v>
      </c>
    </row>
    <row r="29" spans="1:6" s="316" customFormat="1" ht="21" customHeight="1">
      <c r="A29" s="322" t="s">
        <v>59</v>
      </c>
      <c r="B29" s="323" t="s">
        <v>71</v>
      </c>
      <c r="C29" s="320">
        <v>246733</v>
      </c>
      <c r="D29" s="519">
        <v>0</v>
      </c>
      <c r="E29" s="516"/>
      <c r="F29" s="517"/>
    </row>
    <row r="30" spans="1:6" s="316" customFormat="1" ht="21" customHeight="1">
      <c r="A30" s="322" t="s">
        <v>60</v>
      </c>
      <c r="B30" s="323" t="s">
        <v>672</v>
      </c>
      <c r="C30" s="320"/>
      <c r="D30" s="519">
        <v>410055</v>
      </c>
      <c r="E30" s="516"/>
      <c r="F30" s="517"/>
    </row>
    <row r="31" spans="1:6" s="316" customFormat="1" ht="21" customHeight="1">
      <c r="A31" s="322" t="s">
        <v>61</v>
      </c>
      <c r="B31" s="323" t="s">
        <v>76</v>
      </c>
      <c r="C31" s="335">
        <v>0</v>
      </c>
      <c r="D31" s="519">
        <v>35795</v>
      </c>
      <c r="E31" s="516"/>
      <c r="F31" s="517"/>
    </row>
    <row r="32" spans="1:6" s="321" customFormat="1" ht="47.25">
      <c r="A32" s="322" t="s">
        <v>10</v>
      </c>
      <c r="B32" s="323" t="s">
        <v>463</v>
      </c>
      <c r="C32" s="320">
        <v>1186109</v>
      </c>
      <c r="D32" s="519">
        <v>1565740</v>
      </c>
      <c r="E32" s="516">
        <v>1.3200641762266367</v>
      </c>
      <c r="F32" s="517">
        <v>1.2083126576720145</v>
      </c>
    </row>
    <row r="33" spans="1:6" ht="21.75" customHeight="1">
      <c r="A33" s="336" t="s">
        <v>11</v>
      </c>
      <c r="B33" s="337" t="s">
        <v>464</v>
      </c>
      <c r="C33" s="338">
        <v>422610</v>
      </c>
      <c r="D33" s="523">
        <v>443710</v>
      </c>
      <c r="E33" s="521">
        <v>1.0499278294408556</v>
      </c>
      <c r="F33" s="522">
        <v>1.888722406204507</v>
      </c>
    </row>
    <row r="34" spans="1:6" ht="31.5">
      <c r="A34" s="336" t="s">
        <v>12</v>
      </c>
      <c r="B34" s="337" t="s">
        <v>465</v>
      </c>
      <c r="C34" s="338">
        <v>529200</v>
      </c>
      <c r="D34" s="523">
        <v>564316</v>
      </c>
      <c r="E34" s="521">
        <v>1.0663567649281935</v>
      </c>
      <c r="F34" s="522">
        <v>1.5193350977187734</v>
      </c>
    </row>
    <row r="35" spans="1:6" ht="31.5">
      <c r="A35" s="346" t="s">
        <v>455</v>
      </c>
      <c r="B35" s="347" t="s">
        <v>466</v>
      </c>
      <c r="C35" s="348">
        <v>234299</v>
      </c>
      <c r="D35" s="523">
        <v>557714</v>
      </c>
      <c r="E35" s="521">
        <v>2.3803516020128126</v>
      </c>
      <c r="F35" s="524">
        <v>0.8089165692471477</v>
      </c>
    </row>
    <row r="36" spans="1:6" s="316" customFormat="1" ht="15.75" hidden="1">
      <c r="A36" s="343"/>
      <c r="B36" s="344"/>
      <c r="C36" s="345"/>
      <c r="D36" s="523"/>
      <c r="E36" s="525"/>
      <c r="F36" s="526"/>
    </row>
    <row r="37" spans="4:6" ht="21.75" customHeight="1">
      <c r="D37" s="771"/>
      <c r="E37" s="771"/>
      <c r="F37" s="527"/>
    </row>
    <row r="38" spans="4:6" ht="15.75">
      <c r="D38" s="528"/>
      <c r="E38" s="529"/>
      <c r="F38" s="527"/>
    </row>
    <row r="39" spans="4:6" ht="15.75">
      <c r="D39" s="528"/>
      <c r="E39" s="529"/>
      <c r="F39" s="527"/>
    </row>
    <row r="40" ht="15.75">
      <c r="D40" s="309"/>
    </row>
    <row r="41" ht="15.75">
      <c r="D41" s="309"/>
    </row>
    <row r="42" ht="15.75">
      <c r="C42" s="309"/>
    </row>
    <row r="43" ht="15.75">
      <c r="C43" s="309"/>
    </row>
    <row r="44" ht="15.75">
      <c r="C44" s="309"/>
    </row>
    <row r="46" ht="15.75">
      <c r="C46" s="309"/>
    </row>
    <row r="47" ht="15.75">
      <c r="C47" s="309"/>
    </row>
    <row r="48" ht="15.75">
      <c r="C48" s="309"/>
    </row>
  </sheetData>
  <sheetProtection/>
  <mergeCells count="11">
    <mergeCell ref="D37:E37"/>
    <mergeCell ref="C5:C6"/>
    <mergeCell ref="D5:D6"/>
    <mergeCell ref="E5:F5"/>
    <mergeCell ref="E4:F4"/>
    <mergeCell ref="A1:B1"/>
    <mergeCell ref="A2:E2"/>
    <mergeCell ref="A3:E3"/>
    <mergeCell ref="A5:A6"/>
    <mergeCell ref="B5:B6"/>
    <mergeCell ref="D1:F1"/>
  </mergeCells>
  <printOptions/>
  <pageMargins left="0.7" right="0.7" top="0.65" bottom="0.78" header="0.3" footer="0.5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0" tint="-0.04997999966144562"/>
  </sheetPr>
  <dimension ref="A1:G39"/>
  <sheetViews>
    <sheetView showZeros="0" zoomScalePageLayoutView="0" workbookViewId="0" topLeftCell="A1">
      <selection activeCell="C9" sqref="C9:E34"/>
    </sheetView>
  </sheetViews>
  <sheetFormatPr defaultColWidth="9.140625" defaultRowHeight="15"/>
  <cols>
    <col min="1" max="1" width="5.7109375" style="0" customWidth="1"/>
    <col min="2" max="2" width="34.8515625" style="0" customWidth="1"/>
    <col min="3" max="3" width="14.421875" style="0" customWidth="1"/>
    <col min="4" max="5" width="13.421875" style="0" customWidth="1"/>
    <col min="6" max="6" width="9.28125" style="103" customWidth="1"/>
  </cols>
  <sheetData>
    <row r="1" spans="5:6" s="33" customFormat="1" ht="15.75">
      <c r="E1" s="618" t="s">
        <v>481</v>
      </c>
      <c r="F1" s="618"/>
    </row>
    <row r="2" spans="1:6" s="33" customFormat="1" ht="30.75" customHeight="1">
      <c r="A2" s="627" t="s">
        <v>589</v>
      </c>
      <c r="B2" s="627"/>
      <c r="C2" s="627"/>
      <c r="D2" s="627"/>
      <c r="E2" s="627"/>
      <c r="F2" s="627"/>
    </row>
    <row r="3" spans="1:6" s="33" customFormat="1" ht="16.5">
      <c r="A3" s="622" t="str">
        <f>'33'!A3:F3</f>
        <v>(Kèm theo Công văn số 3921/STC-QLNS ngày 21/12/2020 của  Sở Tài chính)</v>
      </c>
      <c r="B3" s="623"/>
      <c r="C3" s="623"/>
      <c r="D3" s="623"/>
      <c r="E3" s="623"/>
      <c r="F3" s="623"/>
    </row>
    <row r="4" s="33" customFormat="1" ht="23.25" customHeight="1">
      <c r="F4" s="371"/>
    </row>
    <row r="5" spans="1:6" s="33" customFormat="1" ht="37.5" customHeight="1">
      <c r="A5" s="628" t="s">
        <v>1</v>
      </c>
      <c r="B5" s="628" t="s">
        <v>45</v>
      </c>
      <c r="C5" s="628" t="s">
        <v>46</v>
      </c>
      <c r="D5" s="628" t="s">
        <v>586</v>
      </c>
      <c r="E5" s="628" t="s">
        <v>587</v>
      </c>
      <c r="F5" s="625" t="s">
        <v>84</v>
      </c>
    </row>
    <row r="6" spans="1:6" s="33" customFormat="1" ht="15">
      <c r="A6" s="628"/>
      <c r="B6" s="628"/>
      <c r="C6" s="628"/>
      <c r="D6" s="628"/>
      <c r="E6" s="628"/>
      <c r="F6" s="626"/>
    </row>
    <row r="7" spans="1:6" s="33" customFormat="1" ht="15">
      <c r="A7" s="106" t="s">
        <v>9</v>
      </c>
      <c r="B7" s="106" t="s">
        <v>10</v>
      </c>
      <c r="C7" s="106">
        <v>1</v>
      </c>
      <c r="D7" s="106">
        <v>2</v>
      </c>
      <c r="E7" s="106">
        <v>3</v>
      </c>
      <c r="F7" s="106">
        <v>4</v>
      </c>
    </row>
    <row r="8" spans="1:6" s="33" customFormat="1" ht="16.5" customHeight="1">
      <c r="A8" s="106" t="s">
        <v>9</v>
      </c>
      <c r="B8" s="107" t="s">
        <v>85</v>
      </c>
      <c r="C8" s="368"/>
      <c r="D8" s="358"/>
      <c r="E8" s="358"/>
      <c r="F8" s="219"/>
    </row>
    <row r="9" spans="1:6" s="357" customFormat="1" ht="16.5" customHeight="1">
      <c r="A9" s="106" t="s">
        <v>17</v>
      </c>
      <c r="B9" s="107" t="s">
        <v>86</v>
      </c>
      <c r="C9" s="364">
        <v>10376989.2</v>
      </c>
      <c r="D9" s="364">
        <v>11408849.419999998</v>
      </c>
      <c r="E9" s="364">
        <v>9509694.780000001</v>
      </c>
      <c r="F9" s="373">
        <f>E9/D9</f>
        <v>0.8335367073325789</v>
      </c>
    </row>
    <row r="10" spans="1:6" s="33" customFormat="1" ht="16.5" customHeight="1">
      <c r="A10" s="219">
        <v>1</v>
      </c>
      <c r="B10" s="358" t="s">
        <v>87</v>
      </c>
      <c r="C10" s="368">
        <v>9014380.2</v>
      </c>
      <c r="D10" s="368">
        <v>7311432.419999999</v>
      </c>
      <c r="E10" s="530">
        <v>6610429.78</v>
      </c>
      <c r="F10" s="374">
        <f>E10/D10</f>
        <v>0.9041223935705887</v>
      </c>
    </row>
    <row r="11" spans="1:6" s="33" customFormat="1" ht="16.5" customHeight="1">
      <c r="A11" s="219">
        <v>2</v>
      </c>
      <c r="B11" s="358" t="s">
        <v>590</v>
      </c>
      <c r="C11" s="368">
        <v>1362609</v>
      </c>
      <c r="D11" s="368">
        <v>1516324</v>
      </c>
      <c r="E11" s="368">
        <v>2899265</v>
      </c>
      <c r="F11" s="374">
        <f>E11/D11</f>
        <v>1.9120352906107139</v>
      </c>
    </row>
    <row r="12" spans="1:6" s="33" customFormat="1" ht="16.5" customHeight="1">
      <c r="A12" s="219" t="s">
        <v>50</v>
      </c>
      <c r="B12" s="358" t="s">
        <v>54</v>
      </c>
      <c r="C12" s="368">
        <v>176500</v>
      </c>
      <c r="D12" s="368">
        <v>176500</v>
      </c>
      <c r="E12" s="368">
        <v>1454707</v>
      </c>
      <c r="F12" s="374">
        <f>E12/D12</f>
        <v>8.241966005665722</v>
      </c>
    </row>
    <row r="13" spans="1:6" s="33" customFormat="1" ht="16.5" customHeight="1">
      <c r="A13" s="219" t="s">
        <v>50</v>
      </c>
      <c r="B13" s="358" t="s">
        <v>55</v>
      </c>
      <c r="C13" s="368">
        <v>1186109</v>
      </c>
      <c r="D13" s="368">
        <v>1339824</v>
      </c>
      <c r="E13" s="368">
        <v>1444558</v>
      </c>
      <c r="F13" s="374">
        <f>E13/D13</f>
        <v>1.0781699685928898</v>
      </c>
    </row>
    <row r="14" spans="1:6" s="33" customFormat="1" ht="16.5" customHeight="1">
      <c r="A14" s="219">
        <v>3</v>
      </c>
      <c r="B14" s="358" t="s">
        <v>591</v>
      </c>
      <c r="C14" s="368">
        <v>0</v>
      </c>
      <c r="D14" s="368">
        <v>6766</v>
      </c>
      <c r="E14" s="368">
        <v>0</v>
      </c>
      <c r="F14" s="374"/>
    </row>
    <row r="15" spans="1:6" s="33" customFormat="1" ht="21" customHeight="1">
      <c r="A15" s="219">
        <v>4</v>
      </c>
      <c r="B15" s="358" t="s">
        <v>57</v>
      </c>
      <c r="C15" s="368">
        <v>0</v>
      </c>
      <c r="D15" s="368">
        <v>46848</v>
      </c>
      <c r="E15" s="368"/>
      <c r="F15" s="374"/>
    </row>
    <row r="16" spans="1:6" s="33" customFormat="1" ht="30" customHeight="1">
      <c r="A16" s="219">
        <v>5</v>
      </c>
      <c r="B16" s="358" t="s">
        <v>58</v>
      </c>
      <c r="C16" s="368">
        <v>0</v>
      </c>
      <c r="D16" s="368">
        <v>2511199</v>
      </c>
      <c r="E16" s="368">
        <v>0</v>
      </c>
      <c r="F16" s="374"/>
    </row>
    <row r="17" spans="1:6" s="33" customFormat="1" ht="19.5" customHeight="1">
      <c r="A17" s="219">
        <v>6</v>
      </c>
      <c r="B17" s="358" t="s">
        <v>62</v>
      </c>
      <c r="C17" s="368">
        <v>0</v>
      </c>
      <c r="D17" s="368">
        <v>16280</v>
      </c>
      <c r="E17" s="368">
        <v>0</v>
      </c>
      <c r="F17" s="374"/>
    </row>
    <row r="18" spans="1:7" s="357" customFormat="1" ht="16.5" customHeight="1">
      <c r="A18" s="106" t="s">
        <v>35</v>
      </c>
      <c r="B18" s="107" t="s">
        <v>89</v>
      </c>
      <c r="C18" s="364">
        <v>10383288.780000001</v>
      </c>
      <c r="D18" s="364">
        <v>11915475.930300001</v>
      </c>
      <c r="E18" s="364">
        <v>9627695.08612245</v>
      </c>
      <c r="F18" s="373">
        <f>E18/C18</f>
        <v>0.9272298295957101</v>
      </c>
      <c r="G18" s="362"/>
    </row>
    <row r="19" spans="1:6" s="33" customFormat="1" ht="16.5" customHeight="1">
      <c r="A19" s="219">
        <v>1</v>
      </c>
      <c r="B19" s="358" t="s">
        <v>90</v>
      </c>
      <c r="C19" s="368">
        <v>5602328.54</v>
      </c>
      <c r="D19" s="368">
        <v>7272996.7903</v>
      </c>
      <c r="E19" s="368">
        <v>4897757.448979592</v>
      </c>
      <c r="F19" s="374">
        <f aca="true" t="shared" si="0" ref="F19:F24">E19/C19</f>
        <v>0.874236027753487</v>
      </c>
    </row>
    <row r="20" spans="1:7" s="33" customFormat="1" ht="16.5" customHeight="1">
      <c r="A20" s="219">
        <v>2</v>
      </c>
      <c r="B20" s="358" t="s">
        <v>91</v>
      </c>
      <c r="C20" s="368">
        <v>4780960.240000001</v>
      </c>
      <c r="D20" s="368">
        <v>4642479.1400000015</v>
      </c>
      <c r="E20" s="368">
        <v>4729937.637142858</v>
      </c>
      <c r="F20" s="374">
        <f t="shared" si="0"/>
        <v>0.9893279591764303</v>
      </c>
      <c r="G20" s="360"/>
    </row>
    <row r="21" spans="1:7" s="33" customFormat="1" ht="16.5" customHeight="1">
      <c r="A21" s="219" t="s">
        <v>50</v>
      </c>
      <c r="B21" s="358" t="s">
        <v>92</v>
      </c>
      <c r="C21" s="368">
        <v>4721700.240000001</v>
      </c>
      <c r="D21" s="368">
        <v>4523719.240000001</v>
      </c>
      <c r="E21" s="530">
        <v>4538549.637142858</v>
      </c>
      <c r="F21" s="374">
        <f t="shared" si="0"/>
        <v>0.9612108788047198</v>
      </c>
      <c r="G21" s="360"/>
    </row>
    <row r="22" spans="1:6" s="33" customFormat="1" ht="16.5" customHeight="1">
      <c r="A22" s="219" t="s">
        <v>50</v>
      </c>
      <c r="B22" s="358" t="s">
        <v>93</v>
      </c>
      <c r="C22" s="368">
        <v>59260</v>
      </c>
      <c r="D22" s="368">
        <v>118759.90000000002</v>
      </c>
      <c r="E22" s="531">
        <v>191388</v>
      </c>
      <c r="F22" s="374">
        <f t="shared" si="0"/>
        <v>3.22963212959838</v>
      </c>
    </row>
    <row r="23" spans="1:6" s="33" customFormat="1" ht="16.5" customHeight="1">
      <c r="A23" s="219">
        <v>3</v>
      </c>
      <c r="B23" s="358" t="s">
        <v>75</v>
      </c>
      <c r="C23" s="368"/>
      <c r="D23" s="368"/>
      <c r="E23" s="531"/>
      <c r="F23" s="373"/>
    </row>
    <row r="24" spans="1:6" s="369" customFormat="1" ht="16.5" customHeight="1">
      <c r="A24" s="106" t="s">
        <v>36</v>
      </c>
      <c r="B24" s="107" t="s">
        <v>94</v>
      </c>
      <c r="C24" s="364">
        <v>6300</v>
      </c>
      <c r="D24" s="364">
        <v>23200</v>
      </c>
      <c r="E24" s="532">
        <v>118000</v>
      </c>
      <c r="F24" s="373">
        <f t="shared" si="0"/>
        <v>18.73015873015873</v>
      </c>
    </row>
    <row r="25" spans="1:6" s="369" customFormat="1" ht="16.5" customHeight="1">
      <c r="A25" s="106" t="s">
        <v>10</v>
      </c>
      <c r="B25" s="107" t="s">
        <v>95</v>
      </c>
      <c r="C25" s="364"/>
      <c r="D25" s="364"/>
      <c r="E25" s="532"/>
      <c r="F25" s="373"/>
    </row>
    <row r="26" spans="1:6" s="369" customFormat="1" ht="16.5" customHeight="1">
      <c r="A26" s="106" t="s">
        <v>17</v>
      </c>
      <c r="B26" s="107" t="s">
        <v>86</v>
      </c>
      <c r="C26" s="364">
        <v>7926522.040000001</v>
      </c>
      <c r="D26" s="364">
        <v>11723523.400000002</v>
      </c>
      <c r="E26" s="532">
        <v>7942565.857142858</v>
      </c>
      <c r="F26" s="373">
        <f>E26/D26</f>
        <v>0.677489657856857</v>
      </c>
    </row>
    <row r="27" spans="1:7" s="33" customFormat="1" ht="16.5" customHeight="1">
      <c r="A27" s="219">
        <v>1</v>
      </c>
      <c r="B27" s="358" t="s">
        <v>87</v>
      </c>
      <c r="C27" s="368">
        <v>3145561.8</v>
      </c>
      <c r="D27" s="368">
        <v>5243174.26</v>
      </c>
      <c r="E27" s="530">
        <v>3212628.22</v>
      </c>
      <c r="F27" s="374">
        <f>E27/D27</f>
        <v>0.6127258146861593</v>
      </c>
      <c r="G27" s="360"/>
    </row>
    <row r="28" spans="1:6" s="33" customFormat="1" ht="16.5" customHeight="1">
      <c r="A28" s="219">
        <v>2</v>
      </c>
      <c r="B28" s="358" t="s">
        <v>88</v>
      </c>
      <c r="C28" s="368">
        <v>4780960.240000001</v>
      </c>
      <c r="D28" s="368">
        <v>4642479.1400000015</v>
      </c>
      <c r="E28" s="531">
        <v>4729937.637142858</v>
      </c>
      <c r="F28" s="374">
        <f>E28/D28</f>
        <v>1.018838748544782</v>
      </c>
    </row>
    <row r="29" spans="1:6" s="33" customFormat="1" ht="16.5" customHeight="1">
      <c r="A29" s="219" t="s">
        <v>50</v>
      </c>
      <c r="B29" s="358" t="s">
        <v>54</v>
      </c>
      <c r="C29" s="368">
        <v>4721700.240000001</v>
      </c>
      <c r="D29" s="368">
        <v>4523719.240000001</v>
      </c>
      <c r="E29" s="530">
        <v>4538549.637142858</v>
      </c>
      <c r="F29" s="374">
        <f>E29/D29</f>
        <v>1.0032783637436475</v>
      </c>
    </row>
    <row r="30" spans="1:6" s="33" customFormat="1" ht="16.5" customHeight="1">
      <c r="A30" s="219" t="s">
        <v>50</v>
      </c>
      <c r="B30" s="358" t="s">
        <v>55</v>
      </c>
      <c r="C30" s="368">
        <v>59260</v>
      </c>
      <c r="D30" s="368">
        <v>118759.90000000002</v>
      </c>
      <c r="E30" s="368">
        <v>191388</v>
      </c>
      <c r="F30" s="374">
        <f>E30/D30</f>
        <v>1.6115540683345133</v>
      </c>
    </row>
    <row r="31" spans="1:6" s="33" customFormat="1" ht="16.5" customHeight="1">
      <c r="A31" s="219">
        <v>3</v>
      </c>
      <c r="B31" s="358" t="s">
        <v>57</v>
      </c>
      <c r="C31" s="368"/>
      <c r="D31" s="368">
        <v>305108</v>
      </c>
      <c r="E31" s="368"/>
      <c r="F31" s="374"/>
    </row>
    <row r="32" spans="1:6" s="33" customFormat="1" ht="26.25" customHeight="1">
      <c r="A32" s="219">
        <v>4</v>
      </c>
      <c r="B32" s="358" t="s">
        <v>58</v>
      </c>
      <c r="C32" s="368"/>
      <c r="D32" s="368">
        <v>1532762</v>
      </c>
      <c r="E32" s="368"/>
      <c r="F32" s="374"/>
    </row>
    <row r="33" spans="1:6" s="369" customFormat="1" ht="16.5" customHeight="1">
      <c r="A33" s="106" t="s">
        <v>35</v>
      </c>
      <c r="B33" s="107" t="s">
        <v>89</v>
      </c>
      <c r="C33" s="364">
        <v>7926522.040000001</v>
      </c>
      <c r="D33" s="364">
        <v>11723523.4</v>
      </c>
      <c r="E33" s="364">
        <v>7942565.857142857</v>
      </c>
      <c r="F33" s="373">
        <f>E33/C33</f>
        <v>1.002024067688438</v>
      </c>
    </row>
    <row r="34" spans="1:6" s="33" customFormat="1" ht="16.5" customHeight="1">
      <c r="A34" s="219">
        <v>1</v>
      </c>
      <c r="B34" s="358" t="s">
        <v>96</v>
      </c>
      <c r="C34" s="368">
        <v>7926522.040000001</v>
      </c>
      <c r="D34" s="368">
        <v>11723523.4</v>
      </c>
      <c r="E34" s="368">
        <v>7942565.857142857</v>
      </c>
      <c r="F34" s="374">
        <f>E34/C34</f>
        <v>1.002024067688438</v>
      </c>
    </row>
    <row r="35" spans="1:6" s="33" customFormat="1" ht="16.5" customHeight="1">
      <c r="A35" s="219">
        <v>2</v>
      </c>
      <c r="B35" s="358" t="s">
        <v>91</v>
      </c>
      <c r="C35" s="368">
        <v>0</v>
      </c>
      <c r="D35" s="368">
        <v>0</v>
      </c>
      <c r="E35" s="368">
        <v>0</v>
      </c>
      <c r="F35" s="374"/>
    </row>
    <row r="36" spans="1:6" s="33" customFormat="1" ht="16.5" customHeight="1">
      <c r="A36" s="219" t="s">
        <v>50</v>
      </c>
      <c r="B36" s="358" t="s">
        <v>92</v>
      </c>
      <c r="C36" s="368">
        <v>0</v>
      </c>
      <c r="D36" s="368">
        <v>0</v>
      </c>
      <c r="E36" s="358"/>
      <c r="F36" s="374"/>
    </row>
    <row r="37" spans="1:6" s="33" customFormat="1" ht="16.5" customHeight="1">
      <c r="A37" s="219" t="s">
        <v>50</v>
      </c>
      <c r="B37" s="358" t="s">
        <v>93</v>
      </c>
      <c r="C37" s="368">
        <v>0</v>
      </c>
      <c r="D37" s="368">
        <v>0</v>
      </c>
      <c r="E37" s="370"/>
      <c r="F37" s="374"/>
    </row>
    <row r="38" spans="1:6" s="33" customFormat="1" ht="16.5" customHeight="1">
      <c r="A38" s="219">
        <v>3</v>
      </c>
      <c r="B38" s="358" t="s">
        <v>75</v>
      </c>
      <c r="C38" s="368">
        <v>0</v>
      </c>
      <c r="D38" s="368">
        <v>0</v>
      </c>
      <c r="E38" s="370"/>
      <c r="F38" s="374"/>
    </row>
    <row r="39" ht="15">
      <c r="A39" s="48"/>
    </row>
  </sheetData>
  <sheetProtection/>
  <mergeCells count="9">
    <mergeCell ref="F5:F6"/>
    <mergeCell ref="E1:F1"/>
    <mergeCell ref="A2:F2"/>
    <mergeCell ref="A3:F3"/>
    <mergeCell ref="A5:A6"/>
    <mergeCell ref="B5:B6"/>
    <mergeCell ref="C5:C6"/>
    <mergeCell ref="D5:D6"/>
    <mergeCell ref="E5:E6"/>
  </mergeCells>
  <printOptions/>
  <pageMargins left="0.696850394" right="0.539370079" top="0.854330709" bottom="0.15748031496063" header="0.31496062992126" footer="0.31496062992126"/>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76"/>
  <sheetViews>
    <sheetView zoomScalePageLayoutView="0" workbookViewId="0" topLeftCell="A4">
      <pane xSplit="2" ySplit="6" topLeftCell="C43" activePane="bottomRight" state="frozen"/>
      <selection pane="topLeft" activeCell="A4" sqref="A4"/>
      <selection pane="topRight" activeCell="C4" sqref="C4"/>
      <selection pane="bottomLeft" activeCell="A10" sqref="A10"/>
      <selection pane="bottomRight" activeCell="D18" sqref="D18"/>
    </sheetView>
  </sheetViews>
  <sheetFormatPr defaultColWidth="9.140625" defaultRowHeight="15"/>
  <cols>
    <col min="1" max="1" width="4.8515625" style="2" customWidth="1"/>
    <col min="2" max="2" width="44.8515625" style="2" customWidth="1"/>
    <col min="3" max="3" width="16.421875" style="2" customWidth="1"/>
    <col min="4" max="4" width="16.7109375" style="2" customWidth="1"/>
    <col min="5" max="5" width="16.57421875" style="2" customWidth="1"/>
    <col min="6" max="6" width="16.28125" style="2" customWidth="1"/>
    <col min="7" max="7" width="12.00390625" style="2" customWidth="1"/>
    <col min="8" max="8" width="10.28125" style="2" customWidth="1"/>
    <col min="9" max="9" width="12.8515625" style="2" bestFit="1" customWidth="1"/>
    <col min="10" max="16384" width="9.140625" style="2" customWidth="1"/>
  </cols>
  <sheetData>
    <row r="1" spans="1:8" ht="17.25" customHeight="1">
      <c r="A1" s="50"/>
      <c r="B1" s="51"/>
      <c r="C1" s="52"/>
      <c r="D1" s="52"/>
      <c r="E1" s="52"/>
      <c r="F1" s="633" t="s">
        <v>487</v>
      </c>
      <c r="G1" s="633"/>
      <c r="H1" s="633"/>
    </row>
    <row r="2" spans="1:8" ht="17.25" customHeight="1">
      <c r="A2" s="53" t="s">
        <v>592</v>
      </c>
      <c r="B2" s="54"/>
      <c r="C2" s="55"/>
      <c r="D2" s="55"/>
      <c r="E2" s="55"/>
      <c r="F2" s="55"/>
      <c r="G2" s="55"/>
      <c r="H2" s="55"/>
    </row>
    <row r="3" spans="1:8" s="56" customFormat="1" ht="21" customHeight="1">
      <c r="A3" s="634" t="str">
        <f>'34'!A3:F3</f>
        <v>(Kèm theo Công văn số 3921/STC-QLNS ngày 21/12/2020 của  Sở Tài chính)</v>
      </c>
      <c r="B3" s="634"/>
      <c r="C3" s="634"/>
      <c r="D3" s="634"/>
      <c r="E3" s="634"/>
      <c r="F3" s="634"/>
      <c r="G3" s="634"/>
      <c r="H3" s="634"/>
    </row>
    <row r="4" spans="1:8" ht="19.5" customHeight="1">
      <c r="A4" s="57"/>
      <c r="B4" s="58"/>
      <c r="C4" s="59"/>
      <c r="D4" s="59"/>
      <c r="E4" s="59"/>
      <c r="F4" s="59"/>
      <c r="G4" s="60"/>
      <c r="H4" s="61" t="s">
        <v>44</v>
      </c>
    </row>
    <row r="5" spans="1:8" s="63" customFormat="1" ht="23.25" customHeight="1">
      <c r="A5" s="62" t="s">
        <v>97</v>
      </c>
      <c r="B5" s="635" t="s">
        <v>45</v>
      </c>
      <c r="C5" s="638" t="s">
        <v>586</v>
      </c>
      <c r="D5" s="639"/>
      <c r="E5" s="640" t="s">
        <v>587</v>
      </c>
      <c r="F5" s="640"/>
      <c r="G5" s="641" t="s">
        <v>84</v>
      </c>
      <c r="H5" s="641"/>
    </row>
    <row r="6" spans="1:8" s="63" customFormat="1" ht="16.5" customHeight="1">
      <c r="A6" s="64" t="s">
        <v>98</v>
      </c>
      <c r="B6" s="636"/>
      <c r="C6" s="62" t="s">
        <v>99</v>
      </c>
      <c r="D6" s="62" t="s">
        <v>100</v>
      </c>
      <c r="E6" s="62" t="s">
        <v>99</v>
      </c>
      <c r="F6" s="62" t="s">
        <v>101</v>
      </c>
      <c r="G6" s="62" t="s">
        <v>99</v>
      </c>
      <c r="H6" s="62" t="s">
        <v>100</v>
      </c>
    </row>
    <row r="7" spans="1:8" s="63" customFormat="1" ht="14.25" customHeight="1">
      <c r="A7" s="65" t="s">
        <v>98</v>
      </c>
      <c r="B7" s="637"/>
      <c r="C7" s="65" t="s">
        <v>5</v>
      </c>
      <c r="D7" s="65" t="s">
        <v>6</v>
      </c>
      <c r="E7" s="65" t="s">
        <v>593</v>
      </c>
      <c r="F7" s="65" t="s">
        <v>6</v>
      </c>
      <c r="G7" s="65" t="s">
        <v>5</v>
      </c>
      <c r="H7" s="65" t="s">
        <v>6</v>
      </c>
    </row>
    <row r="8" spans="1:8" s="68" customFormat="1" ht="17.25" customHeight="1">
      <c r="A8" s="66" t="s">
        <v>9</v>
      </c>
      <c r="B8" s="67" t="s">
        <v>10</v>
      </c>
      <c r="C8" s="66">
        <v>1</v>
      </c>
      <c r="D8" s="66">
        <v>2</v>
      </c>
      <c r="E8" s="66">
        <v>3</v>
      </c>
      <c r="F8" s="66">
        <v>4</v>
      </c>
      <c r="G8" s="66" t="s">
        <v>47</v>
      </c>
      <c r="H8" s="66" t="s">
        <v>103</v>
      </c>
    </row>
    <row r="9" spans="1:8" s="73" customFormat="1" ht="23.25" customHeight="1">
      <c r="A9" s="69"/>
      <c r="B9" s="70" t="s">
        <v>104</v>
      </c>
      <c r="C9" s="13">
        <v>16221605</v>
      </c>
      <c r="D9" s="13">
        <v>12554607</v>
      </c>
      <c r="E9" s="13">
        <v>12997500</v>
      </c>
      <c r="F9" s="13">
        <v>9823058</v>
      </c>
      <c r="G9" s="71">
        <v>0.8012462391976626</v>
      </c>
      <c r="H9" s="71">
        <v>0.7824265626156199</v>
      </c>
    </row>
    <row r="10" spans="1:8" s="4" customFormat="1" ht="19.5" customHeight="1">
      <c r="A10" s="74" t="s">
        <v>17</v>
      </c>
      <c r="B10" s="75" t="s">
        <v>18</v>
      </c>
      <c r="C10" s="17">
        <v>13659030</v>
      </c>
      <c r="D10" s="17">
        <v>12464607</v>
      </c>
      <c r="E10" s="17">
        <v>10997500</v>
      </c>
      <c r="F10" s="17">
        <v>9823058</v>
      </c>
      <c r="G10" s="71">
        <v>0.8051450212789635</v>
      </c>
      <c r="H10" s="71">
        <v>0.7880760299943672</v>
      </c>
    </row>
    <row r="11" spans="1:8" s="73" customFormat="1" ht="18.75" customHeight="1">
      <c r="A11" s="74">
        <v>1</v>
      </c>
      <c r="B11" s="75" t="s">
        <v>105</v>
      </c>
      <c r="C11" s="17">
        <v>833000</v>
      </c>
      <c r="D11" s="17">
        <v>819240</v>
      </c>
      <c r="E11" s="17">
        <v>790000</v>
      </c>
      <c r="F11" s="17">
        <v>777300</v>
      </c>
      <c r="G11" s="71">
        <v>0.9483793517406963</v>
      </c>
      <c r="H11" s="71">
        <v>0.9488062106342464</v>
      </c>
    </row>
    <row r="12" spans="1:9" s="80" customFormat="1" ht="15.75">
      <c r="A12" s="76"/>
      <c r="B12" s="77" t="s">
        <v>106</v>
      </c>
      <c r="C12" s="21">
        <v>220000</v>
      </c>
      <c r="D12" s="21">
        <v>215600</v>
      </c>
      <c r="E12" s="21">
        <v>221000</v>
      </c>
      <c r="F12" s="78">
        <v>216580</v>
      </c>
      <c r="G12" s="79">
        <v>1.0045454545454546</v>
      </c>
      <c r="H12" s="79">
        <v>1.0045454545454546</v>
      </c>
      <c r="I12" s="81"/>
    </row>
    <row r="13" spans="1:9" s="80" customFormat="1" ht="15.75">
      <c r="A13" s="76"/>
      <c r="B13" s="77" t="s">
        <v>107</v>
      </c>
      <c r="C13" s="21">
        <v>366000</v>
      </c>
      <c r="D13" s="21">
        <v>358680</v>
      </c>
      <c r="E13" s="21">
        <v>344000</v>
      </c>
      <c r="F13" s="78">
        <v>337120</v>
      </c>
      <c r="G13" s="79">
        <v>0.9398907103825137</v>
      </c>
      <c r="H13" s="79">
        <v>0.9398907103825137</v>
      </c>
      <c r="I13" s="81"/>
    </row>
    <row r="14" spans="1:9" s="80" customFormat="1" ht="15.75">
      <c r="A14" s="76"/>
      <c r="B14" s="77" t="s">
        <v>108</v>
      </c>
      <c r="C14" s="21">
        <v>145000</v>
      </c>
      <c r="D14" s="21">
        <v>145000</v>
      </c>
      <c r="E14" s="21">
        <v>155000</v>
      </c>
      <c r="F14" s="78">
        <v>155000</v>
      </c>
      <c r="G14" s="79">
        <v>1.0689655172413792</v>
      </c>
      <c r="H14" s="79">
        <v>1.0689655172413792</v>
      </c>
      <c r="I14" s="81"/>
    </row>
    <row r="15" spans="1:9" s="80" customFormat="1" ht="15.75">
      <c r="A15" s="76"/>
      <c r="B15" s="77" t="s">
        <v>109</v>
      </c>
      <c r="C15" s="21">
        <v>102000</v>
      </c>
      <c r="D15" s="21">
        <v>99960</v>
      </c>
      <c r="E15" s="21">
        <v>70000</v>
      </c>
      <c r="F15" s="78">
        <v>68600</v>
      </c>
      <c r="G15" s="79">
        <v>0.6862745098039216</v>
      </c>
      <c r="H15" s="79">
        <v>0.6862745098039216</v>
      </c>
      <c r="I15" s="81"/>
    </row>
    <row r="16" spans="1:9" s="80" customFormat="1" ht="15.75">
      <c r="A16" s="76"/>
      <c r="B16" s="77" t="s">
        <v>110</v>
      </c>
      <c r="C16" s="21">
        <v>0</v>
      </c>
      <c r="D16" s="21">
        <v>0</v>
      </c>
      <c r="E16" s="21">
        <v>0</v>
      </c>
      <c r="F16" s="78"/>
      <c r="G16" s="71"/>
      <c r="H16" s="71"/>
      <c r="I16" s="81"/>
    </row>
    <row r="17" spans="1:8" s="73" customFormat="1" ht="20.25" customHeight="1">
      <c r="A17" s="74">
        <v>2</v>
      </c>
      <c r="B17" s="75" t="s">
        <v>111</v>
      </c>
      <c r="C17" s="17">
        <v>125000</v>
      </c>
      <c r="D17" s="17">
        <v>122552</v>
      </c>
      <c r="E17" s="17">
        <v>116000</v>
      </c>
      <c r="F17" s="17">
        <v>113720</v>
      </c>
      <c r="G17" s="71">
        <v>0.928</v>
      </c>
      <c r="H17" s="71">
        <v>0.9279326326783732</v>
      </c>
    </row>
    <row r="18" spans="1:9" s="80" customFormat="1" ht="15.75">
      <c r="A18" s="76"/>
      <c r="B18" s="77" t="s">
        <v>106</v>
      </c>
      <c r="C18" s="21">
        <v>35000</v>
      </c>
      <c r="D18" s="21">
        <v>34300</v>
      </c>
      <c r="E18" s="21">
        <v>40000</v>
      </c>
      <c r="F18" s="78">
        <v>39200</v>
      </c>
      <c r="G18" s="79">
        <v>1.1428571428571428</v>
      </c>
      <c r="H18" s="79">
        <v>1.1428571428571428</v>
      </c>
      <c r="I18" s="81"/>
    </row>
    <row r="19" spans="1:9" s="80" customFormat="1" ht="15.75">
      <c r="A19" s="76"/>
      <c r="B19" s="77" t="s">
        <v>107</v>
      </c>
      <c r="C19" s="21">
        <v>87400</v>
      </c>
      <c r="D19" s="21">
        <v>85652</v>
      </c>
      <c r="E19" s="21">
        <v>74000</v>
      </c>
      <c r="F19" s="78">
        <v>72520</v>
      </c>
      <c r="G19" s="79">
        <v>0.8466819221967964</v>
      </c>
      <c r="H19" s="79">
        <v>0.8466819221967964</v>
      </c>
      <c r="I19" s="81"/>
    </row>
    <row r="20" spans="1:9" s="80" customFormat="1" ht="15.75">
      <c r="A20" s="76"/>
      <c r="B20" s="77" t="s">
        <v>108</v>
      </c>
      <c r="C20" s="21">
        <v>2600</v>
      </c>
      <c r="D20" s="21">
        <v>2600</v>
      </c>
      <c r="E20" s="21">
        <v>2000</v>
      </c>
      <c r="F20" s="78">
        <v>2000</v>
      </c>
      <c r="G20" s="79">
        <v>0.7692307692307693</v>
      </c>
      <c r="H20" s="79">
        <v>0.7692307692307693</v>
      </c>
      <c r="I20" s="82"/>
    </row>
    <row r="21" spans="1:9" s="80" customFormat="1" ht="15.75">
      <c r="A21" s="76"/>
      <c r="B21" s="77" t="s">
        <v>109</v>
      </c>
      <c r="C21" s="21">
        <v>0</v>
      </c>
      <c r="D21" s="21">
        <v>0</v>
      </c>
      <c r="E21" s="21">
        <v>0</v>
      </c>
      <c r="F21" s="78">
        <v>0</v>
      </c>
      <c r="G21" s="71"/>
      <c r="H21" s="71"/>
      <c r="I21" s="81"/>
    </row>
    <row r="22" spans="1:9" s="80" customFormat="1" ht="15.75">
      <c r="A22" s="76"/>
      <c r="B22" s="77" t="s">
        <v>112</v>
      </c>
      <c r="C22" s="21">
        <v>0</v>
      </c>
      <c r="D22" s="21">
        <v>0</v>
      </c>
      <c r="E22" s="21">
        <v>0</v>
      </c>
      <c r="F22" s="78">
        <v>0</v>
      </c>
      <c r="G22" s="71"/>
      <c r="H22" s="71"/>
      <c r="I22" s="81"/>
    </row>
    <row r="23" spans="1:10" s="73" customFormat="1" ht="31.5">
      <c r="A23" s="74">
        <v>3</v>
      </c>
      <c r="B23" s="75" t="s">
        <v>594</v>
      </c>
      <c r="C23" s="17">
        <v>3184000</v>
      </c>
      <c r="D23" s="17">
        <v>2761650</v>
      </c>
      <c r="E23" s="17">
        <v>2812000</v>
      </c>
      <c r="F23" s="17">
        <v>2457880</v>
      </c>
      <c r="G23" s="71">
        <v>0.8831658291457286</v>
      </c>
      <c r="H23" s="71">
        <v>0.890004164177213</v>
      </c>
      <c r="J23" s="72"/>
    </row>
    <row r="24" spans="1:9" s="80" customFormat="1" ht="15.75">
      <c r="A24" s="76"/>
      <c r="B24" s="77" t="s">
        <v>106</v>
      </c>
      <c r="C24" s="21">
        <v>1650000</v>
      </c>
      <c r="D24" s="21">
        <v>1617000</v>
      </c>
      <c r="E24" s="21">
        <v>1140000</v>
      </c>
      <c r="F24" s="78">
        <v>1117200</v>
      </c>
      <c r="G24" s="79">
        <v>0.6909090909090909</v>
      </c>
      <c r="H24" s="79">
        <v>0.6909090909090909</v>
      </c>
      <c r="I24" s="81"/>
    </row>
    <row r="25" spans="1:9" s="80" customFormat="1" ht="15.75">
      <c r="A25" s="76"/>
      <c r="B25" s="77" t="s">
        <v>107</v>
      </c>
      <c r="C25" s="21">
        <v>650000</v>
      </c>
      <c r="D25" s="21">
        <v>637000</v>
      </c>
      <c r="E25" s="21">
        <v>535000</v>
      </c>
      <c r="F25" s="78">
        <v>524300</v>
      </c>
      <c r="G25" s="79">
        <v>0.823076923076923</v>
      </c>
      <c r="H25" s="79">
        <v>0.823076923076923</v>
      </c>
      <c r="I25" s="81"/>
    </row>
    <row r="26" spans="1:9" s="80" customFormat="1" ht="15.75">
      <c r="A26" s="76"/>
      <c r="B26" s="77" t="s">
        <v>108</v>
      </c>
      <c r="C26" s="21">
        <v>500</v>
      </c>
      <c r="D26" s="21">
        <v>500</v>
      </c>
      <c r="E26" s="21">
        <v>2000</v>
      </c>
      <c r="F26" s="78">
        <v>2000</v>
      </c>
      <c r="G26" s="79">
        <v>4</v>
      </c>
      <c r="H26" s="79">
        <v>4</v>
      </c>
      <c r="I26" s="81"/>
    </row>
    <row r="27" spans="1:9" s="80" customFormat="1" ht="15.75">
      <c r="A27" s="76"/>
      <c r="B27" s="77" t="s">
        <v>109</v>
      </c>
      <c r="C27" s="21">
        <v>883500</v>
      </c>
      <c r="D27" s="21">
        <v>507150</v>
      </c>
      <c r="E27" s="21">
        <v>1135000</v>
      </c>
      <c r="F27" s="78">
        <v>814380</v>
      </c>
      <c r="G27" s="79">
        <v>1.284663271080928</v>
      </c>
      <c r="H27" s="79">
        <v>1.6057971014492753</v>
      </c>
      <c r="I27" s="81"/>
    </row>
    <row r="28" spans="1:9" s="85" customFormat="1" ht="31.5">
      <c r="A28" s="83"/>
      <c r="B28" s="84" t="s">
        <v>113</v>
      </c>
      <c r="C28" s="21">
        <v>366000</v>
      </c>
      <c r="D28" s="21">
        <v>0</v>
      </c>
      <c r="E28" s="21">
        <v>304000</v>
      </c>
      <c r="F28" s="78">
        <v>0</v>
      </c>
      <c r="G28" s="79">
        <v>0.8306010928961749</v>
      </c>
      <c r="H28" s="71"/>
      <c r="I28" s="86"/>
    </row>
    <row r="29" spans="1:9" s="80" customFormat="1" ht="15.75">
      <c r="A29" s="76"/>
      <c r="B29" s="77" t="s">
        <v>114</v>
      </c>
      <c r="C29" s="21">
        <v>0</v>
      </c>
      <c r="D29" s="21">
        <v>0</v>
      </c>
      <c r="E29" s="21"/>
      <c r="F29" s="78"/>
      <c r="G29" s="71"/>
      <c r="H29" s="71"/>
      <c r="I29" s="81"/>
    </row>
    <row r="30" spans="1:9" s="80" customFormat="1" ht="15.75">
      <c r="A30" s="76"/>
      <c r="B30" s="77" t="s">
        <v>112</v>
      </c>
      <c r="C30" s="21">
        <v>0</v>
      </c>
      <c r="D30" s="21"/>
      <c r="E30" s="21"/>
      <c r="F30" s="78"/>
      <c r="G30" s="71"/>
      <c r="H30" s="71"/>
      <c r="I30" s="81"/>
    </row>
    <row r="31" spans="1:11" s="73" customFormat="1" ht="15.75">
      <c r="A31" s="74">
        <v>4</v>
      </c>
      <c r="B31" s="75" t="s">
        <v>115</v>
      </c>
      <c r="C31" s="17">
        <v>2267000</v>
      </c>
      <c r="D31" s="17">
        <v>2222130</v>
      </c>
      <c r="E31" s="17">
        <v>2436000</v>
      </c>
      <c r="F31" s="17">
        <v>2387680</v>
      </c>
      <c r="G31" s="71">
        <v>1.074547860608734</v>
      </c>
      <c r="H31" s="71">
        <v>1.0745005917745587</v>
      </c>
      <c r="J31" s="72"/>
      <c r="K31" s="72"/>
    </row>
    <row r="32" spans="1:9" s="80" customFormat="1" ht="15.75">
      <c r="A32" s="76"/>
      <c r="B32" s="77" t="s">
        <v>116</v>
      </c>
      <c r="C32" s="21">
        <v>1000000</v>
      </c>
      <c r="D32" s="21">
        <v>980000</v>
      </c>
      <c r="E32" s="21">
        <v>1458000</v>
      </c>
      <c r="F32" s="78">
        <v>1428840</v>
      </c>
      <c r="G32" s="79">
        <v>1.458</v>
      </c>
      <c r="H32" s="79">
        <v>1.458</v>
      </c>
      <c r="I32" s="81"/>
    </row>
    <row r="33" spans="1:9" s="80" customFormat="1" ht="15.75">
      <c r="A33" s="76"/>
      <c r="B33" s="77" t="s">
        <v>107</v>
      </c>
      <c r="C33" s="21">
        <v>1227000</v>
      </c>
      <c r="D33" s="21">
        <v>1202460</v>
      </c>
      <c r="E33" s="21">
        <v>940000</v>
      </c>
      <c r="F33" s="78">
        <v>921200</v>
      </c>
      <c r="G33" s="79">
        <v>0.7660961695191524</v>
      </c>
      <c r="H33" s="79">
        <v>0.7660961695191524</v>
      </c>
      <c r="I33" s="81"/>
    </row>
    <row r="34" spans="1:9" s="80" customFormat="1" ht="15.75">
      <c r="A34" s="76"/>
      <c r="B34" s="77" t="s">
        <v>108</v>
      </c>
      <c r="C34" s="21">
        <v>23500</v>
      </c>
      <c r="D34" s="21">
        <v>23500</v>
      </c>
      <c r="E34" s="21">
        <v>20000</v>
      </c>
      <c r="F34" s="78">
        <v>20000</v>
      </c>
      <c r="G34" s="79">
        <v>0.851063829787234</v>
      </c>
      <c r="H34" s="79">
        <v>0.851063829787234</v>
      </c>
      <c r="I34" s="81"/>
    </row>
    <row r="35" spans="1:9" s="80" customFormat="1" ht="15.75">
      <c r="A35" s="76"/>
      <c r="B35" s="77" t="s">
        <v>109</v>
      </c>
      <c r="C35" s="21">
        <v>16500</v>
      </c>
      <c r="D35" s="21">
        <v>16170</v>
      </c>
      <c r="E35" s="21">
        <v>18000</v>
      </c>
      <c r="F35" s="78">
        <v>17640</v>
      </c>
      <c r="G35" s="79">
        <v>1.0909090909090908</v>
      </c>
      <c r="H35" s="79">
        <v>1.0909090909090908</v>
      </c>
      <c r="I35" s="81"/>
    </row>
    <row r="36" spans="1:9" s="80" customFormat="1" ht="15.75">
      <c r="A36" s="76"/>
      <c r="B36" s="77" t="s">
        <v>112</v>
      </c>
      <c r="C36" s="21">
        <v>0</v>
      </c>
      <c r="D36" s="21">
        <v>0</v>
      </c>
      <c r="E36" s="21"/>
      <c r="F36" s="78">
        <v>0</v>
      </c>
      <c r="G36" s="71"/>
      <c r="H36" s="71"/>
      <c r="I36" s="81"/>
    </row>
    <row r="37" spans="1:8" s="4" customFormat="1" ht="15.75">
      <c r="A37" s="87">
        <v>5</v>
      </c>
      <c r="B37" s="88" t="s">
        <v>20</v>
      </c>
      <c r="C37" s="21">
        <v>920000</v>
      </c>
      <c r="D37" s="21">
        <v>901600</v>
      </c>
      <c r="E37" s="21">
        <v>750000</v>
      </c>
      <c r="F37" s="78">
        <v>735000.0000000001</v>
      </c>
      <c r="G37" s="71">
        <v>0.8152173913043478</v>
      </c>
      <c r="H37" s="71">
        <v>0.815217391304348</v>
      </c>
    </row>
    <row r="38" spans="1:8" s="4" customFormat="1" ht="15.75">
      <c r="A38" s="87">
        <v>6</v>
      </c>
      <c r="B38" s="88" t="s">
        <v>21</v>
      </c>
      <c r="C38" s="21">
        <v>873000</v>
      </c>
      <c r="D38" s="21">
        <v>318261</v>
      </c>
      <c r="E38" s="21">
        <v>890000</v>
      </c>
      <c r="F38" s="78">
        <v>324478</v>
      </c>
      <c r="G38" s="79">
        <v>1.0194730813287514</v>
      </c>
      <c r="H38" s="79">
        <v>1.0195342816116333</v>
      </c>
    </row>
    <row r="39" spans="1:8" s="427" customFormat="1" ht="31.5">
      <c r="A39" s="423" t="s">
        <v>50</v>
      </c>
      <c r="B39" s="424" t="s">
        <v>595</v>
      </c>
      <c r="C39" s="22">
        <v>548244</v>
      </c>
      <c r="D39" s="22"/>
      <c r="E39" s="22">
        <v>558900</v>
      </c>
      <c r="F39" s="425"/>
      <c r="G39" s="426">
        <f>E39/C39</f>
        <v>1.019436601221354</v>
      </c>
      <c r="H39" s="426"/>
    </row>
    <row r="40" spans="1:8" s="427" customFormat="1" ht="15.75">
      <c r="A40" s="423" t="s">
        <v>50</v>
      </c>
      <c r="B40" s="424" t="s">
        <v>596</v>
      </c>
      <c r="C40" s="22">
        <v>324756</v>
      </c>
      <c r="D40" s="22">
        <v>318261</v>
      </c>
      <c r="E40" s="22">
        <v>331100</v>
      </c>
      <c r="F40" s="425">
        <v>324478</v>
      </c>
      <c r="G40" s="426">
        <f>E40/C40</f>
        <v>1.019534666026186</v>
      </c>
      <c r="H40" s="426">
        <f>F40/D40</f>
        <v>1.0195342816116333</v>
      </c>
    </row>
    <row r="41" spans="1:8" s="4" customFormat="1" ht="15.75">
      <c r="A41" s="74">
        <v>7</v>
      </c>
      <c r="B41" s="88" t="s">
        <v>41</v>
      </c>
      <c r="C41" s="21">
        <v>535000</v>
      </c>
      <c r="D41" s="21">
        <v>535000</v>
      </c>
      <c r="E41" s="21">
        <v>460000</v>
      </c>
      <c r="F41" s="78">
        <v>460000</v>
      </c>
      <c r="G41" s="79">
        <v>0.8598130841121495</v>
      </c>
      <c r="H41" s="79">
        <v>0.8598130841121495</v>
      </c>
    </row>
    <row r="42" spans="1:8" s="4" customFormat="1" ht="15.75">
      <c r="A42" s="74">
        <v>8</v>
      </c>
      <c r="B42" s="88" t="s">
        <v>117</v>
      </c>
      <c r="C42" s="21">
        <v>160000</v>
      </c>
      <c r="D42" s="21">
        <v>123682</v>
      </c>
      <c r="E42" s="21">
        <v>147500</v>
      </c>
      <c r="F42" s="78">
        <v>85000</v>
      </c>
      <c r="G42" s="79">
        <v>0.921875</v>
      </c>
      <c r="H42" s="79">
        <v>0.6872463252534726</v>
      </c>
    </row>
    <row r="43" spans="1:8" s="427" customFormat="1" ht="15.75">
      <c r="A43" s="423" t="s">
        <v>50</v>
      </c>
      <c r="B43" s="424" t="s">
        <v>597</v>
      </c>
      <c r="C43" s="22">
        <v>36318</v>
      </c>
      <c r="D43" s="22"/>
      <c r="E43" s="22">
        <v>62500</v>
      </c>
      <c r="F43" s="425"/>
      <c r="G43" s="426">
        <f>E43/C43</f>
        <v>1.7209097417258659</v>
      </c>
      <c r="H43" s="426"/>
    </row>
    <row r="44" spans="1:8" s="427" customFormat="1" ht="15.75">
      <c r="A44" s="423" t="s">
        <v>50</v>
      </c>
      <c r="B44" s="424" t="s">
        <v>603</v>
      </c>
      <c r="C44" s="22">
        <v>123682</v>
      </c>
      <c r="D44" s="22">
        <v>123682</v>
      </c>
      <c r="E44" s="22">
        <v>85000</v>
      </c>
      <c r="F44" s="22">
        <v>85000</v>
      </c>
      <c r="G44" s="426">
        <f>E44/C44</f>
        <v>0.6872463252534726</v>
      </c>
      <c r="H44" s="426">
        <f>F44/D44</f>
        <v>0.6872463252534726</v>
      </c>
    </row>
    <row r="45" spans="1:8" s="4" customFormat="1" ht="15.75">
      <c r="A45" s="87">
        <v>9</v>
      </c>
      <c r="B45" s="88" t="s">
        <v>24</v>
      </c>
      <c r="C45" s="21">
        <v>0</v>
      </c>
      <c r="D45" s="21">
        <v>0</v>
      </c>
      <c r="E45" s="21"/>
      <c r="F45" s="78">
        <v>0</v>
      </c>
      <c r="G45" s="71"/>
      <c r="H45" s="71"/>
    </row>
    <row r="46" spans="1:8" s="4" customFormat="1" ht="15.75">
      <c r="A46" s="87">
        <v>10</v>
      </c>
      <c r="B46" s="88" t="s">
        <v>25</v>
      </c>
      <c r="C46" s="21">
        <v>30000</v>
      </c>
      <c r="D46" s="21">
        <v>30000</v>
      </c>
      <c r="E46" s="21">
        <v>29000</v>
      </c>
      <c r="F46" s="78">
        <v>29000</v>
      </c>
      <c r="G46" s="79">
        <v>0.9666666666666667</v>
      </c>
      <c r="H46" s="79">
        <v>0.9666666666666667</v>
      </c>
    </row>
    <row r="47" spans="1:8" s="4" customFormat="1" ht="15.75">
      <c r="A47" s="87">
        <v>11</v>
      </c>
      <c r="B47" s="88" t="s">
        <v>118</v>
      </c>
      <c r="C47" s="21">
        <v>280000</v>
      </c>
      <c r="D47" s="21">
        <v>280000</v>
      </c>
      <c r="E47" s="21">
        <v>250000</v>
      </c>
      <c r="F47" s="78">
        <v>250000</v>
      </c>
      <c r="G47" s="79">
        <v>0.8928571428571429</v>
      </c>
      <c r="H47" s="79">
        <v>0.8928571428571429</v>
      </c>
    </row>
    <row r="48" spans="1:8" s="4" customFormat="1" ht="15.75">
      <c r="A48" s="87">
        <v>12</v>
      </c>
      <c r="B48" s="88" t="s">
        <v>27</v>
      </c>
      <c r="C48" s="21">
        <v>4000000</v>
      </c>
      <c r="D48" s="21">
        <v>4000000</v>
      </c>
      <c r="E48" s="21">
        <v>2000000</v>
      </c>
      <c r="F48" s="78">
        <v>2000000</v>
      </c>
      <c r="G48" s="79">
        <v>0.5</v>
      </c>
      <c r="H48" s="79">
        <v>0.5</v>
      </c>
    </row>
    <row r="49" spans="1:8" s="4" customFormat="1" ht="31.5" hidden="1">
      <c r="A49" s="87">
        <v>13</v>
      </c>
      <c r="B49" s="88" t="s">
        <v>119</v>
      </c>
      <c r="C49" s="21">
        <v>30</v>
      </c>
      <c r="D49" s="21">
        <v>30</v>
      </c>
      <c r="E49" s="21"/>
      <c r="F49" s="78">
        <v>0</v>
      </c>
      <c r="G49" s="71"/>
      <c r="H49" s="71"/>
    </row>
    <row r="50" spans="1:8" s="4" customFormat="1" ht="15.75">
      <c r="A50" s="87">
        <v>13</v>
      </c>
      <c r="B50" s="88" t="s">
        <v>120</v>
      </c>
      <c r="C50" s="21">
        <v>41000</v>
      </c>
      <c r="D50" s="21">
        <v>41000</v>
      </c>
      <c r="E50" s="21">
        <v>40000</v>
      </c>
      <c r="F50" s="78">
        <v>40000</v>
      </c>
      <c r="G50" s="79">
        <v>0.975609756097561</v>
      </c>
      <c r="H50" s="79">
        <v>0.975609756097561</v>
      </c>
    </row>
    <row r="51" spans="1:8" s="4" customFormat="1" ht="15.75">
      <c r="A51" s="87">
        <v>15</v>
      </c>
      <c r="B51" s="88" t="s">
        <v>121</v>
      </c>
      <c r="C51" s="21">
        <v>49000</v>
      </c>
      <c r="D51" s="21">
        <v>18462</v>
      </c>
      <c r="E51" s="21">
        <v>24000</v>
      </c>
      <c r="F51" s="78">
        <v>10000</v>
      </c>
      <c r="G51" s="79">
        <v>0.4897959183673469</v>
      </c>
      <c r="H51" s="79">
        <v>0.5416531253385332</v>
      </c>
    </row>
    <row r="52" spans="1:8" s="4" customFormat="1" ht="15.75">
      <c r="A52" s="87">
        <v>16</v>
      </c>
      <c r="B52" s="88" t="s">
        <v>31</v>
      </c>
      <c r="C52" s="21">
        <v>320000</v>
      </c>
      <c r="D52" s="21">
        <v>249000</v>
      </c>
      <c r="E52" s="21">
        <v>220000</v>
      </c>
      <c r="F52" s="78">
        <v>120000</v>
      </c>
      <c r="G52" s="79">
        <v>0.6875</v>
      </c>
      <c r="H52" s="79">
        <v>0.4819277108433735</v>
      </c>
    </row>
    <row r="53" spans="1:8" s="4" customFormat="1" ht="15.75">
      <c r="A53" s="87">
        <v>17</v>
      </c>
      <c r="B53" s="88" t="s">
        <v>122</v>
      </c>
      <c r="C53" s="21">
        <v>24000</v>
      </c>
      <c r="D53" s="21">
        <v>24000</v>
      </c>
      <c r="E53" s="21">
        <v>18000</v>
      </c>
      <c r="F53" s="78">
        <v>18000</v>
      </c>
      <c r="G53" s="79">
        <v>0.75</v>
      </c>
      <c r="H53" s="79">
        <v>0.75</v>
      </c>
    </row>
    <row r="54" spans="1:8" s="4" customFormat="1" ht="21" customHeight="1">
      <c r="A54" s="87">
        <v>18</v>
      </c>
      <c r="B54" s="88" t="s">
        <v>123</v>
      </c>
      <c r="C54" s="21">
        <v>0</v>
      </c>
      <c r="D54" s="21">
        <v>0</v>
      </c>
      <c r="E54" s="21">
        <v>15000</v>
      </c>
      <c r="F54" s="78">
        <v>15000</v>
      </c>
      <c r="G54" s="71"/>
      <c r="H54" s="71"/>
    </row>
    <row r="55" spans="1:8" s="4" customFormat="1" ht="48" customHeight="1">
      <c r="A55" s="87">
        <v>19</v>
      </c>
      <c r="B55" s="88" t="s">
        <v>124</v>
      </c>
      <c r="C55" s="21">
        <v>18000</v>
      </c>
      <c r="D55" s="21">
        <v>18000</v>
      </c>
      <c r="E55" s="21"/>
      <c r="F55" s="78"/>
      <c r="G55" s="71"/>
      <c r="H55" s="71"/>
    </row>
    <row r="56" spans="1:8" s="73" customFormat="1" ht="29.25" customHeight="1">
      <c r="A56" s="87">
        <v>20</v>
      </c>
      <c r="B56" s="31" t="s">
        <v>28</v>
      </c>
      <c r="C56" s="21">
        <v>30</v>
      </c>
      <c r="D56" s="21">
        <v>30</v>
      </c>
      <c r="E56" s="17"/>
      <c r="F56" s="13"/>
      <c r="G56" s="71"/>
      <c r="H56" s="71"/>
    </row>
    <row r="57" spans="1:8" s="73" customFormat="1" ht="18" customHeight="1">
      <c r="A57" s="87" t="s">
        <v>35</v>
      </c>
      <c r="B57" s="428" t="s">
        <v>43</v>
      </c>
      <c r="C57" s="17"/>
      <c r="D57" s="17"/>
      <c r="E57" s="17"/>
      <c r="F57" s="13"/>
      <c r="G57" s="71"/>
      <c r="H57" s="71"/>
    </row>
    <row r="58" spans="1:8" s="73" customFormat="1" ht="18" customHeight="1">
      <c r="A58" s="74" t="s">
        <v>36</v>
      </c>
      <c r="B58" s="75" t="s">
        <v>125</v>
      </c>
      <c r="C58" s="17">
        <v>2472575</v>
      </c>
      <c r="D58" s="17"/>
      <c r="E58" s="17">
        <v>2000000</v>
      </c>
      <c r="F58" s="13"/>
      <c r="G58" s="71">
        <f aca="true" t="shared" si="0" ref="G58:G63">E58/C58</f>
        <v>0.8088733405457873</v>
      </c>
      <c r="H58" s="71"/>
    </row>
    <row r="59" spans="1:8" s="73" customFormat="1" ht="18" customHeight="1">
      <c r="A59" s="429" t="s">
        <v>11</v>
      </c>
      <c r="B59" s="430" t="s">
        <v>598</v>
      </c>
      <c r="C59" s="431">
        <v>1526339</v>
      </c>
      <c r="D59" s="17"/>
      <c r="E59" s="21">
        <v>1585000</v>
      </c>
      <c r="F59" s="13"/>
      <c r="G59" s="79">
        <f t="shared" si="0"/>
        <v>1.0384324845267008</v>
      </c>
      <c r="H59" s="71"/>
    </row>
    <row r="60" spans="1:8" s="73" customFormat="1" ht="18" customHeight="1">
      <c r="A60" s="429" t="s">
        <v>12</v>
      </c>
      <c r="B60" s="430" t="s">
        <v>599</v>
      </c>
      <c r="C60" s="431">
        <v>10796</v>
      </c>
      <c r="D60" s="17"/>
      <c r="E60" s="21">
        <v>15000</v>
      </c>
      <c r="F60" s="13"/>
      <c r="G60" s="79">
        <f t="shared" si="0"/>
        <v>1.3894034827713968</v>
      </c>
      <c r="H60" s="71"/>
    </row>
    <row r="61" spans="1:8" s="73" customFormat="1" ht="18" customHeight="1">
      <c r="A61" s="429" t="s">
        <v>455</v>
      </c>
      <c r="B61" s="430" t="s">
        <v>600</v>
      </c>
      <c r="C61" s="431">
        <v>213762</v>
      </c>
      <c r="D61" s="17"/>
      <c r="E61" s="21">
        <v>140000</v>
      </c>
      <c r="F61" s="13"/>
      <c r="G61" s="79">
        <f t="shared" si="0"/>
        <v>0.6549339920098053</v>
      </c>
      <c r="H61" s="71"/>
    </row>
    <row r="62" spans="1:8" s="73" customFormat="1" ht="18" customHeight="1">
      <c r="A62" s="429" t="s">
        <v>454</v>
      </c>
      <c r="B62" s="430" t="s">
        <v>601</v>
      </c>
      <c r="C62" s="431">
        <v>441560</v>
      </c>
      <c r="D62" s="17"/>
      <c r="E62" s="21">
        <v>250000</v>
      </c>
      <c r="F62" s="13"/>
      <c r="G62" s="79">
        <f t="shared" si="0"/>
        <v>0.5661744723253918</v>
      </c>
      <c r="H62" s="71"/>
    </row>
    <row r="63" spans="1:8" s="73" customFormat="1" ht="18" customHeight="1">
      <c r="A63" s="429" t="s">
        <v>13</v>
      </c>
      <c r="B63" s="430" t="s">
        <v>602</v>
      </c>
      <c r="C63" s="431">
        <v>266958</v>
      </c>
      <c r="D63" s="17"/>
      <c r="E63" s="21">
        <v>10000</v>
      </c>
      <c r="F63" s="13"/>
      <c r="G63" s="79">
        <f t="shared" si="0"/>
        <v>0.03745907595951423</v>
      </c>
      <c r="H63" s="71"/>
    </row>
    <row r="64" spans="1:8" s="73" customFormat="1" ht="18" customHeight="1">
      <c r="A64" s="429" t="s">
        <v>457</v>
      </c>
      <c r="B64" s="430" t="s">
        <v>112</v>
      </c>
      <c r="C64" s="431">
        <v>13160</v>
      </c>
      <c r="D64" s="17"/>
      <c r="E64" s="17"/>
      <c r="F64" s="13"/>
      <c r="G64" s="71"/>
      <c r="H64" s="71"/>
    </row>
    <row r="65" spans="1:8" s="73" customFormat="1" ht="19.5" customHeight="1">
      <c r="A65" s="98" t="s">
        <v>56</v>
      </c>
      <c r="B65" s="99" t="s">
        <v>37</v>
      </c>
      <c r="C65" s="100">
        <v>90000</v>
      </c>
      <c r="D65" s="100">
        <v>90000</v>
      </c>
      <c r="E65" s="100"/>
      <c r="F65" s="100"/>
      <c r="G65" s="101"/>
      <c r="H65" s="101"/>
    </row>
    <row r="66" spans="1:7" ht="11.25" customHeight="1">
      <c r="A66" s="89"/>
      <c r="B66" s="89"/>
      <c r="C66" s="52"/>
      <c r="D66" s="52"/>
      <c r="E66" s="52"/>
      <c r="F66" s="52"/>
      <c r="G66" s="52"/>
    </row>
    <row r="67" spans="1:7" s="90" customFormat="1" ht="19.5" customHeight="1">
      <c r="A67" s="629"/>
      <c r="B67" s="629"/>
      <c r="C67" s="629"/>
      <c r="D67" s="629"/>
      <c r="E67" s="629"/>
      <c r="F67" s="629"/>
      <c r="G67" s="629"/>
    </row>
    <row r="68" spans="2:7" s="90" customFormat="1" ht="19.5" customHeight="1">
      <c r="B68" s="630"/>
      <c r="C68" s="630"/>
      <c r="D68" s="630"/>
      <c r="E68" s="630"/>
      <c r="F68" s="630"/>
      <c r="G68" s="630"/>
    </row>
    <row r="69" s="90" customFormat="1" ht="19.5" customHeight="1">
      <c r="B69" s="91"/>
    </row>
    <row r="70" spans="2:7" s="92" customFormat="1" ht="39" customHeight="1">
      <c r="B70" s="631"/>
      <c r="C70" s="631"/>
      <c r="D70" s="631"/>
      <c r="E70" s="631"/>
      <c r="F70" s="631"/>
      <c r="G70" s="631"/>
    </row>
    <row r="71" spans="2:7" s="90" customFormat="1" ht="19.5" customHeight="1">
      <c r="B71" s="632"/>
      <c r="C71" s="632"/>
      <c r="D71" s="632"/>
      <c r="E71" s="632"/>
      <c r="F71" s="632"/>
      <c r="G71" s="632"/>
    </row>
    <row r="72" s="90" customFormat="1" ht="19.5" customHeight="1">
      <c r="B72" s="93"/>
    </row>
    <row r="73" s="90" customFormat="1" ht="19.5" customHeight="1">
      <c r="B73" s="91"/>
    </row>
    <row r="74" s="90" customFormat="1" ht="19.5" customHeight="1">
      <c r="B74" s="91"/>
    </row>
    <row r="75" spans="1:2" s="90" customFormat="1" ht="19.5" customHeight="1">
      <c r="A75" s="94"/>
      <c r="B75" s="91"/>
    </row>
    <row r="76" spans="1:2" ht="19.5" customHeight="1">
      <c r="A76" s="95"/>
      <c r="B76" s="96"/>
    </row>
  </sheetData>
  <sheetProtection/>
  <mergeCells count="10">
    <mergeCell ref="A67:G67"/>
    <mergeCell ref="B68:G68"/>
    <mergeCell ref="B70:G70"/>
    <mergeCell ref="B71:G71"/>
    <mergeCell ref="F1:H1"/>
    <mergeCell ref="A3:H3"/>
    <mergeCell ref="B5:B7"/>
    <mergeCell ref="C5:D5"/>
    <mergeCell ref="E5:F5"/>
    <mergeCell ref="G5:H5"/>
  </mergeCells>
  <printOptions/>
  <pageMargins left="0.368110236" right="0.368110236" top="0.5" bottom="0.5" header="0.31496062992126" footer="0.3149606299212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F46"/>
  <sheetViews>
    <sheetView zoomScalePageLayoutView="0" workbookViewId="0" topLeftCell="A1">
      <selection activeCell="C8" sqref="C8:F43"/>
    </sheetView>
  </sheetViews>
  <sheetFormatPr defaultColWidth="9.140625" defaultRowHeight="15"/>
  <cols>
    <col min="1" max="1" width="5.7109375" style="0" customWidth="1"/>
    <col min="2" max="2" width="44.00390625" style="0" customWidth="1"/>
    <col min="3" max="6" width="17.28125" style="0" customWidth="1"/>
  </cols>
  <sheetData>
    <row r="1" spans="4:6" ht="15">
      <c r="D1" s="642" t="s">
        <v>486</v>
      </c>
      <c r="E1" s="642"/>
      <c r="F1" s="642"/>
    </row>
    <row r="2" spans="1:6" s="33" customFormat="1" ht="23.25" customHeight="1">
      <c r="A2" s="643" t="s">
        <v>604</v>
      </c>
      <c r="B2" s="643"/>
      <c r="C2" s="643"/>
      <c r="D2" s="643"/>
      <c r="E2" s="643"/>
      <c r="F2" s="643"/>
    </row>
    <row r="3" spans="1:6" s="33" customFormat="1" ht="16.5">
      <c r="A3" s="644" t="str">
        <f>'35'!A3:H3</f>
        <v>(Kèm theo Công văn số 3921/STC-QLNS ngày 21/12/2020 của  Sở Tài chính)</v>
      </c>
      <c r="B3" s="645"/>
      <c r="C3" s="645"/>
      <c r="D3" s="645"/>
      <c r="E3" s="645"/>
      <c r="F3" s="645"/>
    </row>
    <row r="4" spans="5:6" ht="15">
      <c r="E4" s="646" t="s">
        <v>44</v>
      </c>
      <c r="F4" s="646"/>
    </row>
    <row r="5" spans="1:6" ht="15">
      <c r="A5" s="624" t="s">
        <v>1</v>
      </c>
      <c r="B5" s="624" t="s">
        <v>45</v>
      </c>
      <c r="C5" s="624" t="s">
        <v>482</v>
      </c>
      <c r="D5" s="624" t="s">
        <v>3</v>
      </c>
      <c r="E5" s="624"/>
      <c r="F5" s="624"/>
    </row>
    <row r="6" spans="1:6" ht="25.5">
      <c r="A6" s="624"/>
      <c r="B6" s="624"/>
      <c r="C6" s="624"/>
      <c r="D6" s="36" t="s">
        <v>483</v>
      </c>
      <c r="E6" s="36" t="s">
        <v>484</v>
      </c>
      <c r="F6" s="36" t="s">
        <v>485</v>
      </c>
    </row>
    <row r="7" spans="1:6" s="44" customFormat="1" ht="15">
      <c r="A7" s="41" t="s">
        <v>9</v>
      </c>
      <c r="B7" s="41" t="s">
        <v>10</v>
      </c>
      <c r="C7" s="41" t="s">
        <v>271</v>
      </c>
      <c r="D7" s="41">
        <v>2</v>
      </c>
      <c r="E7" s="41">
        <v>3</v>
      </c>
      <c r="F7" s="41">
        <v>4</v>
      </c>
    </row>
    <row r="8" spans="1:6" s="372" customFormat="1" ht="15">
      <c r="A8" s="36"/>
      <c r="B8" s="37" t="s">
        <v>65</v>
      </c>
      <c r="C8" s="375">
        <v>12840323.306122448</v>
      </c>
      <c r="D8" s="375">
        <v>4897757.448979592</v>
      </c>
      <c r="E8" s="375">
        <v>6532768.183673469</v>
      </c>
      <c r="F8" s="375">
        <v>1409797.6734693877</v>
      </c>
    </row>
    <row r="9" spans="1:6" s="372" customFormat="1" ht="15">
      <c r="A9" s="36" t="s">
        <v>9</v>
      </c>
      <c r="B9" s="37" t="s">
        <v>127</v>
      </c>
      <c r="C9" s="375">
        <v>11395765.306122448</v>
      </c>
      <c r="D9" s="375">
        <v>3644587.448979592</v>
      </c>
      <c r="E9" s="375">
        <v>6408894.183673469</v>
      </c>
      <c r="F9" s="375">
        <v>1342283.6734693877</v>
      </c>
    </row>
    <row r="10" spans="1:6" s="372" customFormat="1" ht="15">
      <c r="A10" s="36" t="s">
        <v>17</v>
      </c>
      <c r="B10" s="37" t="s">
        <v>67</v>
      </c>
      <c r="C10" s="375">
        <v>2888070</v>
      </c>
      <c r="D10" s="375">
        <v>880963.7</v>
      </c>
      <c r="E10" s="375">
        <v>1820746.3</v>
      </c>
      <c r="F10" s="375">
        <v>186360</v>
      </c>
    </row>
    <row r="11" spans="1:6" ht="15">
      <c r="A11" s="41">
        <v>1</v>
      </c>
      <c r="B11" s="42" t="s">
        <v>142</v>
      </c>
      <c r="C11" s="376">
        <v>2706470</v>
      </c>
      <c r="D11" s="376">
        <v>699363.7</v>
      </c>
      <c r="E11" s="376">
        <v>1820746.3</v>
      </c>
      <c r="F11" s="376">
        <v>186360</v>
      </c>
    </row>
    <row r="12" spans="1:6" ht="15">
      <c r="A12" s="41"/>
      <c r="B12" s="377" t="s">
        <v>128</v>
      </c>
      <c r="C12" s="376"/>
      <c r="D12" s="376"/>
      <c r="E12" s="376"/>
      <c r="F12" s="376"/>
    </row>
    <row r="13" spans="1:6" ht="15">
      <c r="A13" s="41" t="s">
        <v>50</v>
      </c>
      <c r="B13" s="377" t="s">
        <v>129</v>
      </c>
      <c r="C13" s="589">
        <f>D13</f>
        <v>36440</v>
      </c>
      <c r="D13" s="589">
        <v>36440</v>
      </c>
      <c r="E13" s="376"/>
      <c r="F13" s="376"/>
    </row>
    <row r="14" spans="1:6" ht="15">
      <c r="A14" s="41" t="s">
        <v>50</v>
      </c>
      <c r="B14" s="377" t="s">
        <v>130</v>
      </c>
      <c r="C14" s="589">
        <f>D14</f>
        <v>0</v>
      </c>
      <c r="D14" s="589">
        <f>'37'!C13</f>
        <v>0</v>
      </c>
      <c r="E14" s="376"/>
      <c r="F14" s="376"/>
    </row>
    <row r="15" spans="1:6" ht="15">
      <c r="A15" s="41"/>
      <c r="B15" s="377" t="s">
        <v>131</v>
      </c>
      <c r="C15" s="376"/>
      <c r="D15" s="376"/>
      <c r="E15" s="376"/>
      <c r="F15" s="376"/>
    </row>
    <row r="16" spans="1:6" ht="15">
      <c r="A16" s="41" t="s">
        <v>50</v>
      </c>
      <c r="B16" s="377" t="s">
        <v>132</v>
      </c>
      <c r="C16" s="376">
        <v>2000000</v>
      </c>
      <c r="D16" s="376">
        <v>319600</v>
      </c>
      <c r="E16" s="376">
        <v>1494040</v>
      </c>
      <c r="F16" s="376">
        <v>186360</v>
      </c>
    </row>
    <row r="17" spans="1:6" ht="15">
      <c r="A17" s="41"/>
      <c r="B17" s="377" t="s">
        <v>133</v>
      </c>
      <c r="C17" s="376">
        <v>40000</v>
      </c>
      <c r="D17" s="376">
        <v>40000</v>
      </c>
      <c r="E17" s="376"/>
      <c r="F17" s="376"/>
    </row>
    <row r="18" spans="1:6" ht="63.75">
      <c r="A18" s="41">
        <v>2</v>
      </c>
      <c r="B18" s="42" t="s">
        <v>605</v>
      </c>
      <c r="C18" s="376"/>
      <c r="D18" s="376"/>
      <c r="E18" s="376"/>
      <c r="F18" s="376"/>
    </row>
    <row r="19" spans="1:6" ht="15">
      <c r="A19" s="41">
        <v>3</v>
      </c>
      <c r="B19" s="42" t="s">
        <v>606</v>
      </c>
      <c r="C19" s="376">
        <v>141600</v>
      </c>
      <c r="D19" s="376">
        <f>118000+23600</f>
        <v>141600</v>
      </c>
      <c r="E19" s="376">
        <v>0</v>
      </c>
      <c r="F19" s="376">
        <v>0</v>
      </c>
    </row>
    <row r="20" spans="1:6" s="372" customFormat="1" ht="15">
      <c r="A20" s="36" t="s">
        <v>35</v>
      </c>
      <c r="B20" s="37" t="s">
        <v>68</v>
      </c>
      <c r="C20" s="375">
        <v>8275210</v>
      </c>
      <c r="D20" s="375">
        <v>2686162</v>
      </c>
      <c r="E20" s="375">
        <v>4459970</v>
      </c>
      <c r="F20" s="375">
        <v>1129078</v>
      </c>
    </row>
    <row r="21" spans="1:6" ht="15">
      <c r="A21" s="41"/>
      <c r="B21" s="377" t="s">
        <v>134</v>
      </c>
      <c r="C21" s="376"/>
      <c r="D21" s="376"/>
      <c r="E21" s="376"/>
      <c r="F21" s="376"/>
    </row>
    <row r="22" spans="1:6" ht="15">
      <c r="A22" s="41">
        <v>1</v>
      </c>
      <c r="B22" s="377" t="s">
        <v>129</v>
      </c>
      <c r="C22" s="376">
        <v>3669860</v>
      </c>
      <c r="D22" s="376">
        <v>550924</v>
      </c>
      <c r="E22" s="376">
        <v>3114621</v>
      </c>
      <c r="F22" s="376">
        <v>4315</v>
      </c>
    </row>
    <row r="23" spans="1:6" ht="15">
      <c r="A23" s="41">
        <v>2</v>
      </c>
      <c r="B23" s="377" t="s">
        <v>130</v>
      </c>
      <c r="C23" s="376">
        <v>39677</v>
      </c>
      <c r="D23" s="376">
        <v>39677</v>
      </c>
      <c r="E23" s="376">
        <v>0</v>
      </c>
      <c r="F23" s="376">
        <v>0</v>
      </c>
    </row>
    <row r="24" spans="1:6" s="372" customFormat="1" ht="25.5">
      <c r="A24" s="36" t="s">
        <v>36</v>
      </c>
      <c r="B24" s="37" t="s">
        <v>69</v>
      </c>
      <c r="C24" s="375">
        <v>5700</v>
      </c>
      <c r="D24" s="375">
        <v>5700</v>
      </c>
      <c r="E24" s="375">
        <v>0</v>
      </c>
      <c r="F24" s="375">
        <v>0</v>
      </c>
    </row>
    <row r="25" spans="1:6" s="372" customFormat="1" ht="15">
      <c r="A25" s="36" t="s">
        <v>56</v>
      </c>
      <c r="B25" s="37" t="s">
        <v>70</v>
      </c>
      <c r="C25" s="378">
        <v>1230</v>
      </c>
      <c r="D25" s="375">
        <v>1230</v>
      </c>
      <c r="E25" s="375">
        <v>0</v>
      </c>
      <c r="F25" s="375">
        <v>0</v>
      </c>
    </row>
    <row r="26" spans="1:6" s="372" customFormat="1" ht="15">
      <c r="A26" s="36" t="s">
        <v>59</v>
      </c>
      <c r="B26" s="37" t="s">
        <v>71</v>
      </c>
      <c r="C26" s="378">
        <v>225555.306122449</v>
      </c>
      <c r="D26" s="375">
        <v>70531.74897959184</v>
      </c>
      <c r="E26" s="375">
        <v>128177.88367346939</v>
      </c>
      <c r="F26" s="375">
        <v>26845.673469387755</v>
      </c>
    </row>
    <row r="27" spans="1:6" s="372" customFormat="1" ht="15">
      <c r="A27" s="36" t="s">
        <v>60</v>
      </c>
      <c r="B27" s="37" t="s">
        <v>72</v>
      </c>
      <c r="C27" s="378">
        <v>0</v>
      </c>
      <c r="D27" s="375">
        <v>0</v>
      </c>
      <c r="E27" s="375">
        <v>0</v>
      </c>
      <c r="F27" s="375">
        <v>0</v>
      </c>
    </row>
    <row r="28" spans="1:6" s="372" customFormat="1" ht="15">
      <c r="A28" s="36" t="s">
        <v>10</v>
      </c>
      <c r="B28" s="37" t="s">
        <v>135</v>
      </c>
      <c r="C28" s="378">
        <v>1444558</v>
      </c>
      <c r="D28" s="375">
        <v>1253170</v>
      </c>
      <c r="E28" s="375">
        <v>123874</v>
      </c>
      <c r="F28" s="375">
        <v>67514</v>
      </c>
    </row>
    <row r="29" spans="1:6" s="372" customFormat="1" ht="15">
      <c r="A29" s="36" t="s">
        <v>17</v>
      </c>
      <c r="B29" s="37" t="s">
        <v>73</v>
      </c>
      <c r="C29" s="378"/>
      <c r="D29" s="375"/>
      <c r="E29" s="375"/>
      <c r="F29" s="375"/>
    </row>
    <row r="30" spans="1:6" s="372" customFormat="1" ht="21.75" customHeight="1">
      <c r="A30" s="36" t="s">
        <v>35</v>
      </c>
      <c r="B30" s="37" t="s">
        <v>136</v>
      </c>
      <c r="C30" s="378">
        <v>1444558</v>
      </c>
      <c r="D30" s="375">
        <v>1253170</v>
      </c>
      <c r="E30" s="375">
        <v>123874</v>
      </c>
      <c r="F30" s="375">
        <v>67514</v>
      </c>
    </row>
    <row r="31" spans="1:6" s="420" customFormat="1" ht="21.75" customHeight="1">
      <c r="A31" s="41">
        <v>1</v>
      </c>
      <c r="B31" s="42" t="s">
        <v>615</v>
      </c>
      <c r="C31" s="432">
        <v>665531</v>
      </c>
      <c r="D31" s="376">
        <v>665531</v>
      </c>
      <c r="E31" s="376"/>
      <c r="F31" s="376"/>
    </row>
    <row r="32" spans="1:6" s="420" customFormat="1" ht="21.75" customHeight="1">
      <c r="A32" s="41">
        <v>2</v>
      </c>
      <c r="B32" s="42" t="s">
        <v>438</v>
      </c>
      <c r="C32" s="432">
        <f>C33+C34</f>
        <v>779027</v>
      </c>
      <c r="D32" s="432">
        <f>D33+D34</f>
        <v>587639</v>
      </c>
      <c r="E32" s="432">
        <f>E33+E34</f>
        <v>123874</v>
      </c>
      <c r="F32" s="432">
        <f>F33+F34</f>
        <v>67514</v>
      </c>
    </row>
    <row r="33" spans="1:6" s="436" customFormat="1" ht="21.75" customHeight="1">
      <c r="A33" s="434" t="s">
        <v>554</v>
      </c>
      <c r="B33" s="377" t="s">
        <v>440</v>
      </c>
      <c r="C33" s="435">
        <v>2000</v>
      </c>
      <c r="D33" s="435">
        <v>2000</v>
      </c>
      <c r="E33" s="435"/>
      <c r="F33" s="435"/>
    </row>
    <row r="34" spans="1:6" s="436" customFormat="1" ht="21.75" customHeight="1">
      <c r="A34" s="434" t="s">
        <v>555</v>
      </c>
      <c r="B34" s="377" t="s">
        <v>439</v>
      </c>
      <c r="C34" s="435">
        <f>SUM(C35:C42)</f>
        <v>777027</v>
      </c>
      <c r="D34" s="435">
        <f>SUM(D35:D42)</f>
        <v>585639</v>
      </c>
      <c r="E34" s="435">
        <f>SUM(E35:E42)</f>
        <v>123874</v>
      </c>
      <c r="F34" s="435">
        <f>SUM(F35:F42)</f>
        <v>67514</v>
      </c>
    </row>
    <row r="35" spans="1:6" s="433" customFormat="1" ht="27" customHeight="1">
      <c r="A35" s="41" t="s">
        <v>50</v>
      </c>
      <c r="B35" s="437" t="s">
        <v>607</v>
      </c>
      <c r="C35" s="376">
        <v>25474</v>
      </c>
      <c r="D35" s="438">
        <v>25474</v>
      </c>
      <c r="E35" s="439"/>
      <c r="F35" s="439"/>
    </row>
    <row r="36" spans="1:6" s="433" customFormat="1" ht="69.75" customHeight="1">
      <c r="A36" s="41" t="s">
        <v>50</v>
      </c>
      <c r="B36" s="437" t="s">
        <v>608</v>
      </c>
      <c r="C36" s="376">
        <v>39533</v>
      </c>
      <c r="D36" s="438">
        <v>39533</v>
      </c>
      <c r="E36" s="439"/>
      <c r="F36" s="439"/>
    </row>
    <row r="37" spans="1:6" s="433" customFormat="1" ht="25.5" customHeight="1">
      <c r="A37" s="41" t="s">
        <v>50</v>
      </c>
      <c r="B37" s="437" t="s">
        <v>609</v>
      </c>
      <c r="C37" s="376">
        <v>11230</v>
      </c>
      <c r="D37" s="438">
        <v>11230</v>
      </c>
      <c r="E37" s="439"/>
      <c r="F37" s="439"/>
    </row>
    <row r="38" spans="1:6" s="433" customFormat="1" ht="21.75" customHeight="1">
      <c r="A38" s="41" t="s">
        <v>50</v>
      </c>
      <c r="B38" s="437" t="s">
        <v>610</v>
      </c>
      <c r="C38" s="376">
        <v>48127</v>
      </c>
      <c r="D38" s="438">
        <v>48127</v>
      </c>
      <c r="E38" s="439"/>
      <c r="F38" s="439"/>
    </row>
    <row r="39" spans="1:6" s="433" customFormat="1" ht="21.75" customHeight="1">
      <c r="A39" s="41" t="s">
        <v>50</v>
      </c>
      <c r="B39" s="437" t="s">
        <v>611</v>
      </c>
      <c r="C39" s="376">
        <v>11119</v>
      </c>
      <c r="D39" s="440"/>
      <c r="E39" s="438">
        <v>11119</v>
      </c>
      <c r="F39" s="440"/>
    </row>
    <row r="40" spans="1:6" s="433" customFormat="1" ht="66.75" customHeight="1">
      <c r="A40" s="41" t="s">
        <v>50</v>
      </c>
      <c r="B40" s="437" t="s">
        <v>612</v>
      </c>
      <c r="C40" s="376">
        <v>829</v>
      </c>
      <c r="D40" s="440"/>
      <c r="E40" s="438">
        <v>829</v>
      </c>
      <c r="F40" s="440"/>
    </row>
    <row r="41" spans="1:6" s="433" customFormat="1" ht="81.75" customHeight="1">
      <c r="A41" s="41" t="s">
        <v>50</v>
      </c>
      <c r="B41" s="437" t="s">
        <v>613</v>
      </c>
      <c r="C41" s="376">
        <v>27172</v>
      </c>
      <c r="D41" s="439"/>
      <c r="E41" s="438">
        <v>27172</v>
      </c>
      <c r="F41" s="439"/>
    </row>
    <row r="42" spans="1:6" s="433" customFormat="1" ht="21.75" customHeight="1">
      <c r="A42" s="41" t="s">
        <v>50</v>
      </c>
      <c r="B42" s="441" t="s">
        <v>614</v>
      </c>
      <c r="C42" s="376">
        <v>613543</v>
      </c>
      <c r="D42" s="376">
        <v>461275</v>
      </c>
      <c r="E42" s="376">
        <v>84754</v>
      </c>
      <c r="F42" s="376">
        <v>67514</v>
      </c>
    </row>
    <row r="43" spans="1:6" s="372" customFormat="1" ht="27.75" customHeight="1">
      <c r="A43" s="36" t="s">
        <v>38</v>
      </c>
      <c r="B43" s="37" t="s">
        <v>137</v>
      </c>
      <c r="C43" s="379"/>
      <c r="D43" s="381"/>
      <c r="E43" s="381"/>
      <c r="F43" s="381"/>
    </row>
    <row r="44" ht="15">
      <c r="A44" s="47"/>
    </row>
    <row r="45" ht="15">
      <c r="A45" s="48"/>
    </row>
    <row r="46" ht="15">
      <c r="A46" s="117"/>
    </row>
  </sheetData>
  <sheetProtection/>
  <mergeCells count="8">
    <mergeCell ref="D1:F1"/>
    <mergeCell ref="A2:F2"/>
    <mergeCell ref="A3:F3"/>
    <mergeCell ref="E4:F4"/>
    <mergeCell ref="A5:A6"/>
    <mergeCell ref="B5:B6"/>
    <mergeCell ref="C5:C6"/>
    <mergeCell ref="D5:F5"/>
  </mergeCells>
  <printOptions/>
  <pageMargins left="0.81496063" right="0.539370079" top="0.604330709" bottom="0.354330708661417" header="0.31496062992126" footer="0.31496062992126"/>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E51"/>
  <sheetViews>
    <sheetView zoomScalePageLayoutView="0" workbookViewId="0" topLeftCell="B25">
      <selection activeCell="C34" sqref="C34"/>
    </sheetView>
  </sheetViews>
  <sheetFormatPr defaultColWidth="9.140625" defaultRowHeight="15"/>
  <cols>
    <col min="1" max="1" width="9.28125" style="0" bestFit="1" customWidth="1"/>
    <col min="2" max="2" width="64.8515625" style="0" customWidth="1"/>
    <col min="3" max="3" width="22.8515625" style="366" customWidth="1"/>
    <col min="4" max="5" width="11.421875" style="0" bestFit="1" customWidth="1"/>
  </cols>
  <sheetData>
    <row r="1" spans="2:5" ht="15">
      <c r="B1" s="102"/>
      <c r="C1" s="442" t="s">
        <v>488</v>
      </c>
      <c r="D1" s="442"/>
      <c r="E1" s="442"/>
    </row>
    <row r="2" spans="1:3" s="33" customFormat="1" ht="23.25" customHeight="1">
      <c r="A2" s="621" t="s">
        <v>616</v>
      </c>
      <c r="B2" s="621"/>
      <c r="C2" s="621"/>
    </row>
    <row r="3" spans="1:3" s="33" customFormat="1" ht="22.5" customHeight="1">
      <c r="A3" s="622" t="str">
        <f>'36.'!A3:F3</f>
        <v>(Kèm theo Công văn số 3921/STC-QLNS ngày 21/12/2020 của  Sở Tài chính)</v>
      </c>
      <c r="B3" s="623"/>
      <c r="C3" s="623"/>
    </row>
    <row r="4" s="104" customFormat="1" ht="24" customHeight="1">
      <c r="C4" s="367" t="s">
        <v>44</v>
      </c>
    </row>
    <row r="5" spans="1:3" s="104" customFormat="1" ht="28.5" customHeight="1">
      <c r="A5" s="105" t="s">
        <v>1</v>
      </c>
      <c r="B5" s="105" t="s">
        <v>45</v>
      </c>
      <c r="C5" s="383" t="s">
        <v>617</v>
      </c>
    </row>
    <row r="6" spans="1:3" s="109" customFormat="1" ht="21.75" customHeight="1">
      <c r="A6" s="106"/>
      <c r="B6" s="107" t="s">
        <v>138</v>
      </c>
      <c r="C6" s="108">
        <f>C7+C8</f>
        <v>9627695.448979592</v>
      </c>
    </row>
    <row r="7" spans="1:4" s="104" customFormat="1" ht="16.5">
      <c r="A7" s="106" t="s">
        <v>9</v>
      </c>
      <c r="B7" s="107" t="s">
        <v>139</v>
      </c>
      <c r="C7" s="108">
        <v>4729938</v>
      </c>
      <c r="D7" s="114"/>
    </row>
    <row r="8" spans="1:3" s="109" customFormat="1" ht="16.5">
      <c r="A8" s="106" t="s">
        <v>10</v>
      </c>
      <c r="B8" s="107" t="s">
        <v>140</v>
      </c>
      <c r="C8" s="108">
        <v>4897757.448979592</v>
      </c>
    </row>
    <row r="9" spans="1:3" s="109" customFormat="1" ht="16.5">
      <c r="A9" s="105" t="s">
        <v>17</v>
      </c>
      <c r="B9" s="110" t="s">
        <v>141</v>
      </c>
      <c r="C9" s="108">
        <v>880963.7</v>
      </c>
    </row>
    <row r="10" spans="1:4" s="104" customFormat="1" ht="16.5">
      <c r="A10" s="111">
        <v>1</v>
      </c>
      <c r="B10" s="303" t="s">
        <v>142</v>
      </c>
      <c r="C10" s="113">
        <v>699363.7</v>
      </c>
      <c r="D10" s="114"/>
    </row>
    <row r="11" spans="1:4" s="104" customFormat="1" ht="16.5">
      <c r="A11" s="111"/>
      <c r="B11" s="443" t="s">
        <v>134</v>
      </c>
      <c r="C11" s="113"/>
      <c r="D11" s="114"/>
    </row>
    <row r="12" spans="1:3" s="104" customFormat="1" ht="16.5">
      <c r="A12" s="382" t="s">
        <v>489</v>
      </c>
      <c r="B12" s="112" t="s">
        <v>129</v>
      </c>
      <c r="C12" s="590">
        <f>'39'!D10</f>
        <v>36439.628000000004</v>
      </c>
    </row>
    <row r="13" spans="1:3" s="104" customFormat="1" ht="16.5">
      <c r="A13" s="382" t="s">
        <v>490</v>
      </c>
      <c r="B13" s="112" t="s">
        <v>143</v>
      </c>
      <c r="C13" s="590"/>
    </row>
    <row r="14" spans="1:3" s="104" customFormat="1" ht="16.5">
      <c r="A14" s="382" t="s">
        <v>491</v>
      </c>
      <c r="B14" s="112" t="s">
        <v>144</v>
      </c>
      <c r="C14" s="590">
        <f>'39'!F10</f>
        <v>78835.33199000011</v>
      </c>
    </row>
    <row r="15" spans="1:3" s="104" customFormat="1" ht="16.5">
      <c r="A15" s="382" t="s">
        <v>492</v>
      </c>
      <c r="B15" s="112" t="s">
        <v>145</v>
      </c>
      <c r="C15" s="590">
        <f>'39'!G10</f>
        <v>50500</v>
      </c>
    </row>
    <row r="16" spans="1:3" s="104" customFormat="1" ht="16.5">
      <c r="A16" s="382" t="s">
        <v>493</v>
      </c>
      <c r="B16" s="112" t="s">
        <v>146</v>
      </c>
      <c r="C16" s="590"/>
    </row>
    <row r="17" spans="1:3" s="104" customFormat="1" ht="16.5">
      <c r="A17" s="382" t="s">
        <v>494</v>
      </c>
      <c r="B17" s="112" t="s">
        <v>147</v>
      </c>
      <c r="C17" s="590"/>
    </row>
    <row r="18" spans="1:3" s="104" customFormat="1" ht="16.5">
      <c r="A18" s="382" t="s">
        <v>495</v>
      </c>
      <c r="B18" s="112" t="s">
        <v>148</v>
      </c>
      <c r="C18" s="590"/>
    </row>
    <row r="19" spans="1:3" s="104" customFormat="1" ht="16.5">
      <c r="A19" s="382" t="s">
        <v>496</v>
      </c>
      <c r="B19" s="112" t="s">
        <v>149</v>
      </c>
      <c r="C19" s="590">
        <f>'39'!K10</f>
        <v>448938.71501000004</v>
      </c>
    </row>
    <row r="20" spans="1:3" s="104" customFormat="1" ht="16.5">
      <c r="A20" s="382" t="s">
        <v>497</v>
      </c>
      <c r="B20" s="112" t="s">
        <v>150</v>
      </c>
      <c r="C20" s="590">
        <f>'39'!N10</f>
        <v>39150</v>
      </c>
    </row>
    <row r="21" spans="1:3" s="104" customFormat="1" ht="16.5">
      <c r="A21" s="382" t="s">
        <v>498</v>
      </c>
      <c r="B21" s="112" t="s">
        <v>151</v>
      </c>
      <c r="C21" s="590">
        <f>'39'!O10</f>
        <v>0</v>
      </c>
    </row>
    <row r="22" spans="1:3" s="104" customFormat="1" ht="16.5">
      <c r="A22" s="382" t="s">
        <v>499</v>
      </c>
      <c r="B22" s="112" t="s">
        <v>152</v>
      </c>
      <c r="C22" s="590">
        <f>'39'!R10</f>
        <v>43600</v>
      </c>
    </row>
    <row r="23" spans="1:3" s="104" customFormat="1" ht="51" customHeight="1">
      <c r="A23" s="111">
        <v>2</v>
      </c>
      <c r="B23" s="303" t="s">
        <v>605</v>
      </c>
      <c r="C23" s="113"/>
    </row>
    <row r="24" spans="1:3" s="104" customFormat="1" ht="17.25" customHeight="1">
      <c r="A24" s="111">
        <v>3</v>
      </c>
      <c r="B24" s="303" t="s">
        <v>153</v>
      </c>
      <c r="C24" s="113">
        <v>40000</v>
      </c>
    </row>
    <row r="25" spans="1:3" s="104" customFormat="1" ht="17.25" customHeight="1">
      <c r="A25" s="111">
        <v>4</v>
      </c>
      <c r="B25" s="303" t="s">
        <v>606</v>
      </c>
      <c r="C25" s="113">
        <v>141600</v>
      </c>
    </row>
    <row r="26" spans="1:3" s="109" customFormat="1" ht="16.5">
      <c r="A26" s="105" t="s">
        <v>35</v>
      </c>
      <c r="B26" s="110" t="s">
        <v>68</v>
      </c>
      <c r="C26" s="108">
        <v>2686162</v>
      </c>
    </row>
    <row r="27" spans="1:3" s="109" customFormat="1" ht="16.5">
      <c r="A27" s="105"/>
      <c r="B27" s="443" t="s">
        <v>134</v>
      </c>
      <c r="C27" s="108"/>
    </row>
    <row r="28" spans="1:5" s="104" customFormat="1" ht="16.5">
      <c r="A28" s="111">
        <v>1</v>
      </c>
      <c r="B28" s="112" t="s">
        <v>129</v>
      </c>
      <c r="C28" s="113">
        <v>550924</v>
      </c>
      <c r="E28" s="114"/>
    </row>
    <row r="29" spans="1:3" s="104" customFormat="1" ht="16.5">
      <c r="A29" s="111">
        <v>2</v>
      </c>
      <c r="B29" s="112" t="s">
        <v>130</v>
      </c>
      <c r="C29" s="113">
        <v>39677</v>
      </c>
    </row>
    <row r="30" spans="1:3" s="104" customFormat="1" ht="16.5">
      <c r="A30" s="111">
        <v>3</v>
      </c>
      <c r="B30" s="112" t="s">
        <v>144</v>
      </c>
      <c r="C30" s="113">
        <v>745984</v>
      </c>
    </row>
    <row r="31" spans="1:3" s="104" customFormat="1" ht="16.5">
      <c r="A31" s="111">
        <v>4</v>
      </c>
      <c r="B31" s="303" t="s">
        <v>618</v>
      </c>
      <c r="C31" s="113">
        <v>52089</v>
      </c>
    </row>
    <row r="32" spans="1:3" s="104" customFormat="1" ht="16.5">
      <c r="A32" s="111">
        <v>5</v>
      </c>
      <c r="B32" s="112" t="s">
        <v>146</v>
      </c>
      <c r="C32" s="113">
        <v>20005</v>
      </c>
    </row>
    <row r="33" spans="1:5" s="104" customFormat="1" ht="16.5">
      <c r="A33" s="111">
        <v>6</v>
      </c>
      <c r="B33" s="303" t="s">
        <v>154</v>
      </c>
      <c r="C33" s="113">
        <v>8331</v>
      </c>
      <c r="E33" s="114"/>
    </row>
    <row r="34" spans="1:3" s="104" customFormat="1" ht="16.5">
      <c r="A34" s="111">
        <v>7</v>
      </c>
      <c r="B34" s="112" t="s">
        <v>149</v>
      </c>
      <c r="C34" s="113">
        <v>538901</v>
      </c>
    </row>
    <row r="35" spans="1:3" s="104" customFormat="1" ht="16.5">
      <c r="A35" s="111">
        <v>8</v>
      </c>
      <c r="B35" s="112" t="s">
        <v>155</v>
      </c>
      <c r="C35" s="113">
        <v>450017</v>
      </c>
    </row>
    <row r="36" spans="1:3" s="104" customFormat="1" ht="16.5">
      <c r="A36" s="111">
        <v>9</v>
      </c>
      <c r="B36" s="112" t="s">
        <v>151</v>
      </c>
      <c r="C36" s="113">
        <v>208226</v>
      </c>
    </row>
    <row r="37" spans="1:3" s="104" customFormat="1" ht="16.5">
      <c r="A37" s="111">
        <v>10</v>
      </c>
      <c r="B37" s="112" t="s">
        <v>156</v>
      </c>
      <c r="C37" s="113">
        <v>4230</v>
      </c>
    </row>
    <row r="38" spans="1:3" s="109" customFormat="1" ht="16.5">
      <c r="A38" s="105" t="s">
        <v>36</v>
      </c>
      <c r="B38" s="110" t="s">
        <v>157</v>
      </c>
      <c r="C38" s="108">
        <v>5700</v>
      </c>
    </row>
    <row r="39" spans="1:3" s="109" customFormat="1" ht="17.25" customHeight="1">
      <c r="A39" s="105" t="s">
        <v>56</v>
      </c>
      <c r="B39" s="110" t="s">
        <v>70</v>
      </c>
      <c r="C39" s="108">
        <v>1230</v>
      </c>
    </row>
    <row r="40" spans="1:3" s="109" customFormat="1" ht="17.25" customHeight="1">
      <c r="A40" s="105" t="s">
        <v>59</v>
      </c>
      <c r="B40" s="110" t="s">
        <v>71</v>
      </c>
      <c r="C40" s="108">
        <v>70531</v>
      </c>
    </row>
    <row r="41" spans="1:3" s="109" customFormat="1" ht="17.25" customHeight="1">
      <c r="A41" s="105" t="s">
        <v>60</v>
      </c>
      <c r="B41" s="110" t="s">
        <v>72</v>
      </c>
      <c r="C41" s="108">
        <v>0</v>
      </c>
    </row>
    <row r="42" spans="1:3" s="109" customFormat="1" ht="17.25" customHeight="1">
      <c r="A42" s="105" t="s">
        <v>38</v>
      </c>
      <c r="B42" s="110" t="s">
        <v>137</v>
      </c>
      <c r="C42" s="108"/>
    </row>
    <row r="43" spans="1:3" s="109" customFormat="1" ht="17.25" customHeight="1">
      <c r="A43" s="105" t="s">
        <v>39</v>
      </c>
      <c r="B43" s="110" t="s">
        <v>135</v>
      </c>
      <c r="C43" s="108">
        <v>1253170</v>
      </c>
    </row>
    <row r="44" spans="1:3" s="109" customFormat="1" ht="17.25" customHeight="1">
      <c r="A44" s="105" t="s">
        <v>17</v>
      </c>
      <c r="B44" s="110" t="s">
        <v>73</v>
      </c>
      <c r="C44" s="108"/>
    </row>
    <row r="45" spans="1:3" s="109" customFormat="1" ht="17.25" customHeight="1">
      <c r="A45" s="115" t="s">
        <v>35</v>
      </c>
      <c r="B45" s="116" t="s">
        <v>136</v>
      </c>
      <c r="C45" s="108">
        <v>1253170</v>
      </c>
    </row>
    <row r="46" spans="1:3" s="109" customFormat="1" ht="17.25" customHeight="1">
      <c r="A46" s="105"/>
      <c r="B46" s="110" t="s">
        <v>619</v>
      </c>
      <c r="C46" s="108">
        <v>118000</v>
      </c>
    </row>
    <row r="47" spans="1:3" ht="15" hidden="1">
      <c r="A47" s="36" t="s">
        <v>40</v>
      </c>
      <c r="B47" s="37" t="s">
        <v>137</v>
      </c>
      <c r="C47" s="380"/>
    </row>
    <row r="48" ht="15">
      <c r="A48" s="47"/>
    </row>
    <row r="49" ht="15">
      <c r="A49" s="48"/>
    </row>
    <row r="50" ht="15">
      <c r="A50" s="48"/>
    </row>
    <row r="51" ht="15">
      <c r="A51" s="117"/>
    </row>
  </sheetData>
  <sheetProtection/>
  <mergeCells count="2">
    <mergeCell ref="A2:C2"/>
    <mergeCell ref="A3:C3"/>
  </mergeCells>
  <printOptions/>
  <pageMargins left="0.56496063" right="0.31496062992126" top="0.604330709" bottom="0.354330708661417" header="0.31496062992126" footer="0.3149606299212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theme="0"/>
  </sheetPr>
  <dimension ref="A1:R109"/>
  <sheetViews>
    <sheetView zoomScalePageLayoutView="0" workbookViewId="0" topLeftCell="A96">
      <selection activeCell="B72" sqref="B72:D103"/>
    </sheetView>
  </sheetViews>
  <sheetFormatPr defaultColWidth="9.140625" defaultRowHeight="15"/>
  <cols>
    <col min="1" max="1" width="4.140625" style="250" bestFit="1" customWidth="1"/>
    <col min="2" max="2" width="27.7109375" style="250" customWidth="1"/>
    <col min="3" max="3" width="10.00390625" style="250" customWidth="1"/>
    <col min="4" max="4" width="11.140625" style="250" customWidth="1"/>
    <col min="5" max="5" width="12.57421875" style="250" customWidth="1"/>
    <col min="6" max="6" width="10.7109375" style="250" customWidth="1"/>
    <col min="7" max="7" width="7.8515625" style="250" customWidth="1"/>
    <col min="8" max="8" width="8.140625" style="250" customWidth="1"/>
    <col min="9" max="9" width="9.421875" style="250" customWidth="1"/>
    <col min="10" max="10" width="6.140625" style="250" customWidth="1"/>
    <col min="11" max="11" width="6.7109375" style="250" customWidth="1"/>
    <col min="12" max="12" width="8.28125" style="250" customWidth="1"/>
    <col min="13" max="13" width="8.421875" style="250" customWidth="1"/>
    <col min="14" max="16384" width="9.140625" style="250" customWidth="1"/>
  </cols>
  <sheetData>
    <row r="1" spans="1:13" ht="15.75">
      <c r="A1" s="248"/>
      <c r="B1" s="249"/>
      <c r="C1" s="249"/>
      <c r="D1" s="249"/>
      <c r="E1" s="249"/>
      <c r="F1" s="249"/>
      <c r="G1" s="249"/>
      <c r="H1" s="249"/>
      <c r="I1" s="249"/>
      <c r="J1" s="647" t="s">
        <v>501</v>
      </c>
      <c r="K1" s="647"/>
      <c r="L1" s="647"/>
      <c r="M1" s="647"/>
    </row>
    <row r="2" spans="1:13" ht="16.5">
      <c r="A2" s="648" t="s">
        <v>380</v>
      </c>
      <c r="B2" s="648"/>
      <c r="C2" s="648"/>
      <c r="D2" s="648"/>
      <c r="E2" s="648"/>
      <c r="F2" s="648"/>
      <c r="G2" s="648"/>
      <c r="H2" s="648"/>
      <c r="I2" s="648"/>
      <c r="J2" s="648"/>
      <c r="K2" s="648"/>
      <c r="L2" s="648"/>
      <c r="M2" s="648"/>
    </row>
    <row r="3" spans="1:18" ht="16.5">
      <c r="A3" s="649" t="str">
        <f>'37'!A3:C3</f>
        <v>(Kèm theo Công văn số 3921/STC-QLNS ngày 21/12/2020 của  Sở Tài chính)</v>
      </c>
      <c r="B3" s="650"/>
      <c r="C3" s="650"/>
      <c r="D3" s="650"/>
      <c r="E3" s="650"/>
      <c r="F3" s="650"/>
      <c r="G3" s="650"/>
      <c r="H3" s="650"/>
      <c r="I3" s="650"/>
      <c r="J3" s="650"/>
      <c r="K3" s="650"/>
      <c r="L3" s="650"/>
      <c r="M3" s="650"/>
      <c r="N3" s="251"/>
      <c r="O3" s="251"/>
      <c r="P3" s="251"/>
      <c r="Q3" s="251"/>
      <c r="R3" s="251"/>
    </row>
    <row r="4" spans="1:13" ht="12.75">
      <c r="A4" s="252"/>
      <c r="B4" s="249"/>
      <c r="C4" s="249"/>
      <c r="D4" s="249"/>
      <c r="E4" s="249"/>
      <c r="F4" s="249"/>
      <c r="G4" s="249"/>
      <c r="H4" s="249"/>
      <c r="I4" s="249"/>
      <c r="J4" s="249"/>
      <c r="K4" s="249"/>
      <c r="L4" s="249"/>
      <c r="M4" s="249"/>
    </row>
    <row r="5" spans="1:13" ht="12.75">
      <c r="A5" s="249"/>
      <c r="B5" s="249"/>
      <c r="C5" s="249"/>
      <c r="D5" s="249"/>
      <c r="E5" s="249"/>
      <c r="F5" s="249"/>
      <c r="G5" s="249"/>
      <c r="H5" s="249"/>
      <c r="I5" s="249"/>
      <c r="J5" s="651" t="s">
        <v>44</v>
      </c>
      <c r="K5" s="651"/>
      <c r="L5" s="651"/>
      <c r="M5" s="249"/>
    </row>
    <row r="6" spans="1:13" ht="25.5" customHeight="1">
      <c r="A6" s="652" t="s">
        <v>1</v>
      </c>
      <c r="B6" s="652" t="s">
        <v>267</v>
      </c>
      <c r="C6" s="652" t="s">
        <v>381</v>
      </c>
      <c r="D6" s="652" t="s">
        <v>382</v>
      </c>
      <c r="E6" s="652" t="s">
        <v>383</v>
      </c>
      <c r="F6" s="652" t="s">
        <v>384</v>
      </c>
      <c r="G6" s="652" t="s">
        <v>385</v>
      </c>
      <c r="H6" s="652" t="s">
        <v>386</v>
      </c>
      <c r="I6" s="652" t="s">
        <v>387</v>
      </c>
      <c r="J6" s="654" t="s">
        <v>388</v>
      </c>
      <c r="K6" s="654"/>
      <c r="L6" s="654"/>
      <c r="M6" s="652" t="s">
        <v>389</v>
      </c>
    </row>
    <row r="7" spans="1:13" ht="72.75" customHeight="1">
      <c r="A7" s="653"/>
      <c r="B7" s="653"/>
      <c r="C7" s="653"/>
      <c r="D7" s="653"/>
      <c r="E7" s="653"/>
      <c r="F7" s="653"/>
      <c r="G7" s="653"/>
      <c r="H7" s="653"/>
      <c r="I7" s="653"/>
      <c r="J7" s="253" t="s">
        <v>164</v>
      </c>
      <c r="K7" s="253" t="s">
        <v>390</v>
      </c>
      <c r="L7" s="253" t="s">
        <v>391</v>
      </c>
      <c r="M7" s="653"/>
    </row>
    <row r="8" spans="1:13" ht="12.75">
      <c r="A8" s="254" t="s">
        <v>9</v>
      </c>
      <c r="B8" s="254" t="s">
        <v>10</v>
      </c>
      <c r="C8" s="255">
        <v>1</v>
      </c>
      <c r="D8" s="255">
        <v>2</v>
      </c>
      <c r="E8" s="255">
        <v>3</v>
      </c>
      <c r="F8" s="255">
        <v>4</v>
      </c>
      <c r="G8" s="255">
        <v>5</v>
      </c>
      <c r="H8" s="255">
        <v>6</v>
      </c>
      <c r="I8" s="255">
        <v>7</v>
      </c>
      <c r="J8" s="255">
        <v>8</v>
      </c>
      <c r="K8" s="255">
        <v>9</v>
      </c>
      <c r="L8" s="255">
        <v>10</v>
      </c>
      <c r="M8" s="255">
        <v>11</v>
      </c>
    </row>
    <row r="9" spans="1:13" ht="18.75" customHeight="1">
      <c r="A9" s="256"/>
      <c r="B9" s="257" t="s">
        <v>164</v>
      </c>
      <c r="C9" s="258" t="e">
        <f aca="true" t="shared" si="0" ref="C9:M9">C10+C104+C105+C106+C107+C108+C109</f>
        <v>#REF!</v>
      </c>
      <c r="D9" s="258">
        <f t="shared" si="0"/>
        <v>762963.6750000004</v>
      </c>
      <c r="E9" s="258" t="e">
        <f t="shared" si="0"/>
        <v>#REF!</v>
      </c>
      <c r="F9" s="258">
        <f t="shared" si="0"/>
        <v>5700</v>
      </c>
      <c r="G9" s="258">
        <f t="shared" si="0"/>
        <v>1230</v>
      </c>
      <c r="H9" s="258">
        <f t="shared" si="0"/>
        <v>70531</v>
      </c>
      <c r="I9" s="258">
        <f t="shared" si="0"/>
        <v>0</v>
      </c>
      <c r="J9" s="258">
        <f t="shared" si="0"/>
        <v>0</v>
      </c>
      <c r="K9" s="258">
        <f t="shared" si="0"/>
        <v>0</v>
      </c>
      <c r="L9" s="258">
        <f t="shared" si="0"/>
        <v>0</v>
      </c>
      <c r="M9" s="258">
        <f t="shared" si="0"/>
        <v>0</v>
      </c>
    </row>
    <row r="10" spans="1:15" ht="19.5" customHeight="1">
      <c r="A10" s="259" t="s">
        <v>17</v>
      </c>
      <c r="B10" s="260" t="s">
        <v>392</v>
      </c>
      <c r="C10" s="261" t="e">
        <f aca="true" t="shared" si="1" ref="C10:M10">SUM(C11:C103)</f>
        <v>#REF!</v>
      </c>
      <c r="D10" s="261">
        <f t="shared" si="1"/>
        <v>762963.6750000004</v>
      </c>
      <c r="E10" s="261" t="e">
        <f t="shared" si="1"/>
        <v>#REF!</v>
      </c>
      <c r="F10" s="261">
        <f t="shared" si="1"/>
        <v>0</v>
      </c>
      <c r="G10" s="261">
        <f t="shared" si="1"/>
        <v>0</v>
      </c>
      <c r="H10" s="261">
        <f t="shared" si="1"/>
        <v>0</v>
      </c>
      <c r="I10" s="261">
        <f t="shared" si="1"/>
        <v>0</v>
      </c>
      <c r="J10" s="261">
        <f t="shared" si="1"/>
        <v>0</v>
      </c>
      <c r="K10" s="261">
        <f t="shared" si="1"/>
        <v>0</v>
      </c>
      <c r="L10" s="261">
        <f t="shared" si="1"/>
        <v>0</v>
      </c>
      <c r="M10" s="261">
        <f t="shared" si="1"/>
        <v>0</v>
      </c>
      <c r="N10" s="304"/>
      <c r="O10" s="304" t="e">
        <f>C10-D10-E10</f>
        <v>#REF!</v>
      </c>
    </row>
    <row r="11" spans="1:15" s="266" customFormat="1" ht="12.75">
      <c r="A11" s="262">
        <v>1</v>
      </c>
      <c r="B11" s="263" t="s">
        <v>167</v>
      </c>
      <c r="C11" s="264">
        <f>SUM(D11:J11)</f>
        <v>130777</v>
      </c>
      <c r="D11" s="264"/>
      <c r="E11" s="265">
        <f>'40'!C13</f>
        <v>130777</v>
      </c>
      <c r="F11" s="264"/>
      <c r="G11" s="264"/>
      <c r="H11" s="264"/>
      <c r="I11" s="264"/>
      <c r="J11" s="264"/>
      <c r="K11" s="264"/>
      <c r="L11" s="264"/>
      <c r="M11" s="264"/>
      <c r="O11" s="304"/>
    </row>
    <row r="12" spans="1:15" s="266" customFormat="1" ht="29.25" customHeight="1">
      <c r="A12" s="262">
        <v>2</v>
      </c>
      <c r="B12" s="263" t="s">
        <v>406</v>
      </c>
      <c r="C12" s="264">
        <f aca="true" t="shared" si="2" ref="C12:C75">SUM(D12:J12)</f>
        <v>109612</v>
      </c>
      <c r="D12" s="264"/>
      <c r="E12" s="265">
        <f>'40'!C14</f>
        <v>109612</v>
      </c>
      <c r="F12" s="264"/>
      <c r="G12" s="264"/>
      <c r="H12" s="264"/>
      <c r="I12" s="264"/>
      <c r="J12" s="264"/>
      <c r="K12" s="264"/>
      <c r="L12" s="265"/>
      <c r="M12" s="264"/>
      <c r="O12" s="304"/>
    </row>
    <row r="13" spans="1:15" s="266" customFormat="1" ht="24">
      <c r="A13" s="267">
        <v>3</v>
      </c>
      <c r="B13" s="263" t="s">
        <v>407</v>
      </c>
      <c r="C13" s="264">
        <f t="shared" si="2"/>
        <v>842</v>
      </c>
      <c r="D13" s="268"/>
      <c r="E13" s="265">
        <f>'40'!C15</f>
        <v>842</v>
      </c>
      <c r="F13" s="264"/>
      <c r="G13" s="264"/>
      <c r="H13" s="264"/>
      <c r="I13" s="264"/>
      <c r="J13" s="264"/>
      <c r="K13" s="264"/>
      <c r="L13" s="269"/>
      <c r="M13" s="264"/>
      <c r="O13" s="304"/>
    </row>
    <row r="14" spans="1:15" s="266" customFormat="1" ht="12.75">
      <c r="A14" s="262">
        <v>4</v>
      </c>
      <c r="B14" s="263" t="s">
        <v>408</v>
      </c>
      <c r="C14" s="264">
        <f t="shared" si="2"/>
        <v>460</v>
      </c>
      <c r="D14" s="268"/>
      <c r="E14" s="265">
        <f>'40'!C16</f>
        <v>460</v>
      </c>
      <c r="F14" s="264"/>
      <c r="G14" s="264"/>
      <c r="H14" s="264"/>
      <c r="I14" s="264"/>
      <c r="J14" s="264"/>
      <c r="K14" s="264"/>
      <c r="L14" s="269"/>
      <c r="M14" s="264"/>
      <c r="O14" s="304"/>
    </row>
    <row r="15" spans="1:15" s="266" customFormat="1" ht="12.75">
      <c r="A15" s="262">
        <v>5</v>
      </c>
      <c r="B15" s="263" t="s">
        <v>409</v>
      </c>
      <c r="C15" s="264">
        <f t="shared" si="2"/>
        <v>15701</v>
      </c>
      <c r="D15" s="264"/>
      <c r="E15" s="265">
        <f>'40'!C17</f>
        <v>15701</v>
      </c>
      <c r="F15" s="264"/>
      <c r="G15" s="264"/>
      <c r="H15" s="264"/>
      <c r="I15" s="264"/>
      <c r="J15" s="264"/>
      <c r="K15" s="264"/>
      <c r="L15" s="265"/>
      <c r="M15" s="264"/>
      <c r="O15" s="304"/>
    </row>
    <row r="16" spans="1:15" s="266" customFormat="1" ht="12.75">
      <c r="A16" s="267">
        <v>6</v>
      </c>
      <c r="B16" s="263" t="s">
        <v>393</v>
      </c>
      <c r="C16" s="264">
        <f t="shared" si="2"/>
        <v>8482</v>
      </c>
      <c r="D16" s="264"/>
      <c r="E16" s="265">
        <f>'40'!C18</f>
        <v>8482</v>
      </c>
      <c r="F16" s="264"/>
      <c r="G16" s="264"/>
      <c r="H16" s="264"/>
      <c r="I16" s="264"/>
      <c r="J16" s="264"/>
      <c r="K16" s="264"/>
      <c r="L16" s="269"/>
      <c r="M16" s="264"/>
      <c r="O16" s="304"/>
    </row>
    <row r="17" spans="1:15" s="266" customFormat="1" ht="12.75">
      <c r="A17" s="262">
        <v>7</v>
      </c>
      <c r="B17" s="263" t="s">
        <v>394</v>
      </c>
      <c r="C17" s="264">
        <f t="shared" si="2"/>
        <v>15483</v>
      </c>
      <c r="D17" s="264"/>
      <c r="E17" s="265">
        <f>'40'!C19</f>
        <v>15483</v>
      </c>
      <c r="F17" s="264"/>
      <c r="G17" s="264"/>
      <c r="H17" s="264"/>
      <c r="I17" s="264"/>
      <c r="J17" s="264"/>
      <c r="K17" s="264"/>
      <c r="L17" s="269"/>
      <c r="M17" s="264"/>
      <c r="O17" s="304"/>
    </row>
    <row r="18" spans="1:15" s="266" customFormat="1" ht="12.75">
      <c r="A18" s="262">
        <v>8</v>
      </c>
      <c r="B18" s="263" t="s">
        <v>395</v>
      </c>
      <c r="C18" s="264">
        <f t="shared" si="2"/>
        <v>10560</v>
      </c>
      <c r="D18" s="264"/>
      <c r="E18" s="265">
        <f>'40'!C20</f>
        <v>10560</v>
      </c>
      <c r="F18" s="264"/>
      <c r="G18" s="264"/>
      <c r="H18" s="264"/>
      <c r="I18" s="264"/>
      <c r="J18" s="264"/>
      <c r="K18" s="264"/>
      <c r="L18" s="269"/>
      <c r="M18" s="264"/>
      <c r="O18" s="304"/>
    </row>
    <row r="19" spans="1:15" s="266" customFormat="1" ht="12.75">
      <c r="A19" s="267">
        <v>9</v>
      </c>
      <c r="B19" s="263" t="s">
        <v>410</v>
      </c>
      <c r="C19" s="264">
        <f t="shared" si="2"/>
        <v>8879</v>
      </c>
      <c r="D19" s="264"/>
      <c r="E19" s="265">
        <f>'40'!C21</f>
        <v>8879</v>
      </c>
      <c r="F19" s="264"/>
      <c r="G19" s="264"/>
      <c r="H19" s="264"/>
      <c r="I19" s="264"/>
      <c r="J19" s="264"/>
      <c r="K19" s="264"/>
      <c r="L19" s="269"/>
      <c r="M19" s="264"/>
      <c r="O19" s="304"/>
    </row>
    <row r="20" spans="1:15" s="266" customFormat="1" ht="12.75">
      <c r="A20" s="262">
        <v>10</v>
      </c>
      <c r="B20" s="263" t="s">
        <v>178</v>
      </c>
      <c r="C20" s="264">
        <f t="shared" si="2"/>
        <v>22845</v>
      </c>
      <c r="D20" s="264"/>
      <c r="E20" s="265">
        <f>'40'!C22</f>
        <v>22845</v>
      </c>
      <c r="F20" s="264"/>
      <c r="G20" s="264"/>
      <c r="H20" s="264"/>
      <c r="I20" s="264"/>
      <c r="J20" s="264"/>
      <c r="K20" s="264"/>
      <c r="L20" s="269"/>
      <c r="M20" s="264"/>
      <c r="O20" s="304"/>
    </row>
    <row r="21" spans="1:15" s="266" customFormat="1" ht="12.75">
      <c r="A21" s="262">
        <v>11</v>
      </c>
      <c r="B21" s="263" t="s">
        <v>411</v>
      </c>
      <c r="C21" s="264" t="e">
        <f t="shared" si="2"/>
        <v>#REF!</v>
      </c>
      <c r="D21" s="264"/>
      <c r="E21" s="265" t="e">
        <f>'40'!#REF!</f>
        <v>#REF!</v>
      </c>
      <c r="F21" s="264"/>
      <c r="G21" s="264"/>
      <c r="H21" s="264"/>
      <c r="I21" s="264"/>
      <c r="J21" s="264"/>
      <c r="K21" s="264"/>
      <c r="L21" s="269"/>
      <c r="M21" s="264"/>
      <c r="O21" s="304"/>
    </row>
    <row r="22" spans="1:15" s="266" customFormat="1" ht="12.75">
      <c r="A22" s="267">
        <v>12</v>
      </c>
      <c r="B22" s="263" t="s">
        <v>179</v>
      </c>
      <c r="C22" s="264">
        <f t="shared" si="2"/>
        <v>9604</v>
      </c>
      <c r="D22" s="264"/>
      <c r="E22" s="265">
        <f>'40'!C23</f>
        <v>9604</v>
      </c>
      <c r="F22" s="264"/>
      <c r="G22" s="264"/>
      <c r="H22" s="264"/>
      <c r="I22" s="264"/>
      <c r="J22" s="264"/>
      <c r="K22" s="264"/>
      <c r="L22" s="265"/>
      <c r="M22" s="264"/>
      <c r="O22" s="304"/>
    </row>
    <row r="23" spans="1:15" s="266" customFormat="1" ht="12.75">
      <c r="A23" s="262">
        <v>13</v>
      </c>
      <c r="B23" s="263" t="s">
        <v>175</v>
      </c>
      <c r="C23" s="264">
        <f t="shared" si="2"/>
        <v>430024</v>
      </c>
      <c r="D23" s="264"/>
      <c r="E23" s="265">
        <f>'40'!C24</f>
        <v>430024</v>
      </c>
      <c r="F23" s="264"/>
      <c r="G23" s="264"/>
      <c r="H23" s="264"/>
      <c r="I23" s="264"/>
      <c r="J23" s="264"/>
      <c r="K23" s="264"/>
      <c r="L23" s="265"/>
      <c r="M23" s="264"/>
      <c r="O23" s="304"/>
    </row>
    <row r="24" spans="1:15" s="266" customFormat="1" ht="12.75">
      <c r="A24" s="262">
        <v>14</v>
      </c>
      <c r="B24" s="263" t="s">
        <v>177</v>
      </c>
      <c r="C24" s="264">
        <f t="shared" si="2"/>
        <v>18788</v>
      </c>
      <c r="D24" s="264"/>
      <c r="E24" s="265">
        <f>'40'!C25</f>
        <v>18788</v>
      </c>
      <c r="F24" s="264"/>
      <c r="G24" s="264"/>
      <c r="H24" s="264"/>
      <c r="I24" s="264"/>
      <c r="J24" s="264"/>
      <c r="K24" s="264"/>
      <c r="L24" s="265"/>
      <c r="M24" s="264"/>
      <c r="O24" s="304"/>
    </row>
    <row r="25" spans="1:15" s="266" customFormat="1" ht="12.75">
      <c r="A25" s="267">
        <v>15</v>
      </c>
      <c r="B25" s="263" t="s">
        <v>174</v>
      </c>
      <c r="C25" s="264">
        <f t="shared" si="2"/>
        <v>20221</v>
      </c>
      <c r="D25" s="264"/>
      <c r="E25" s="265">
        <f>'40'!C26</f>
        <v>20221</v>
      </c>
      <c r="F25" s="264"/>
      <c r="G25" s="264"/>
      <c r="H25" s="264"/>
      <c r="I25" s="264"/>
      <c r="J25" s="264"/>
      <c r="K25" s="264"/>
      <c r="L25" s="265"/>
      <c r="M25" s="264"/>
      <c r="O25" s="304"/>
    </row>
    <row r="26" spans="1:15" s="266" customFormat="1" ht="12.75">
      <c r="A26" s="262">
        <v>16</v>
      </c>
      <c r="B26" s="263" t="s">
        <v>412</v>
      </c>
      <c r="C26" s="264">
        <f t="shared" si="2"/>
        <v>9087</v>
      </c>
      <c r="D26" s="264"/>
      <c r="E26" s="265">
        <f>'40'!C27</f>
        <v>9087</v>
      </c>
      <c r="F26" s="264"/>
      <c r="G26" s="264"/>
      <c r="H26" s="264"/>
      <c r="I26" s="264"/>
      <c r="J26" s="264"/>
      <c r="K26" s="264"/>
      <c r="L26" s="269"/>
      <c r="M26" s="264"/>
      <c r="O26" s="304"/>
    </row>
    <row r="27" spans="1:15" s="266" customFormat="1" ht="12.75">
      <c r="A27" s="262">
        <v>17</v>
      </c>
      <c r="B27" s="263" t="s">
        <v>171</v>
      </c>
      <c r="C27" s="264">
        <f t="shared" si="2"/>
        <v>9353</v>
      </c>
      <c r="D27" s="264"/>
      <c r="E27" s="265">
        <f>'40'!C28</f>
        <v>9353</v>
      </c>
      <c r="F27" s="264"/>
      <c r="G27" s="264"/>
      <c r="H27" s="264"/>
      <c r="I27" s="264"/>
      <c r="J27" s="264"/>
      <c r="K27" s="264"/>
      <c r="L27" s="269"/>
      <c r="M27" s="264"/>
      <c r="O27" s="304"/>
    </row>
    <row r="28" spans="1:15" s="266" customFormat="1" ht="12.75">
      <c r="A28" s="267">
        <v>18</v>
      </c>
      <c r="B28" s="263" t="s">
        <v>396</v>
      </c>
      <c r="C28" s="264">
        <f t="shared" si="2"/>
        <v>17934</v>
      </c>
      <c r="D28" s="264"/>
      <c r="E28" s="265">
        <f>'40'!C29</f>
        <v>17934</v>
      </c>
      <c r="F28" s="264"/>
      <c r="G28" s="264"/>
      <c r="H28" s="264"/>
      <c r="I28" s="264"/>
      <c r="J28" s="264"/>
      <c r="K28" s="264"/>
      <c r="L28" s="265"/>
      <c r="M28" s="264"/>
      <c r="O28" s="304"/>
    </row>
    <row r="29" spans="1:15" s="266" customFormat="1" ht="12.75">
      <c r="A29" s="262">
        <v>19</v>
      </c>
      <c r="B29" s="263" t="s">
        <v>397</v>
      </c>
      <c r="C29" s="264">
        <f t="shared" si="2"/>
        <v>457045</v>
      </c>
      <c r="D29" s="264"/>
      <c r="E29" s="265">
        <f>'40'!C30</f>
        <v>457045</v>
      </c>
      <c r="F29" s="264"/>
      <c r="G29" s="264"/>
      <c r="H29" s="264"/>
      <c r="I29" s="264"/>
      <c r="J29" s="264"/>
      <c r="K29" s="264"/>
      <c r="L29" s="269"/>
      <c r="M29" s="264"/>
      <c r="O29" s="304"/>
    </row>
    <row r="30" spans="1:15" s="266" customFormat="1" ht="12.75">
      <c r="A30" s="262">
        <v>20</v>
      </c>
      <c r="B30" s="263" t="s">
        <v>413</v>
      </c>
      <c r="C30" s="264">
        <f t="shared" si="2"/>
        <v>4675</v>
      </c>
      <c r="D30" s="264"/>
      <c r="E30" s="265">
        <f>'40'!C31</f>
        <v>4675</v>
      </c>
      <c r="F30" s="264"/>
      <c r="G30" s="264"/>
      <c r="H30" s="264"/>
      <c r="I30" s="264"/>
      <c r="J30" s="264"/>
      <c r="K30" s="264"/>
      <c r="L30" s="269"/>
      <c r="M30" s="264"/>
      <c r="O30" s="304"/>
    </row>
    <row r="31" spans="1:15" s="266" customFormat="1" ht="12.75">
      <c r="A31" s="267">
        <v>21</v>
      </c>
      <c r="B31" s="263" t="s">
        <v>398</v>
      </c>
      <c r="C31" s="264">
        <f t="shared" si="2"/>
        <v>142298</v>
      </c>
      <c r="D31" s="264"/>
      <c r="E31" s="265">
        <f>'40'!C32</f>
        <v>142298</v>
      </c>
      <c r="F31" s="264"/>
      <c r="G31" s="264"/>
      <c r="H31" s="264"/>
      <c r="I31" s="264"/>
      <c r="J31" s="264"/>
      <c r="K31" s="264"/>
      <c r="L31" s="269"/>
      <c r="M31" s="264"/>
      <c r="O31" s="304"/>
    </row>
    <row r="32" spans="1:15" s="266" customFormat="1" ht="12.75">
      <c r="A32" s="262">
        <v>22</v>
      </c>
      <c r="B32" s="263" t="s">
        <v>414</v>
      </c>
      <c r="C32" s="264">
        <f t="shared" si="2"/>
        <v>20005</v>
      </c>
      <c r="D32" s="264"/>
      <c r="E32" s="265">
        <f>'40'!C33</f>
        <v>20005</v>
      </c>
      <c r="F32" s="264"/>
      <c r="G32" s="264"/>
      <c r="H32" s="264"/>
      <c r="I32" s="264"/>
      <c r="J32" s="264"/>
      <c r="K32" s="264"/>
      <c r="L32" s="265"/>
      <c r="M32" s="264"/>
      <c r="O32" s="304"/>
    </row>
    <row r="33" spans="1:15" s="266" customFormat="1" ht="12.75">
      <c r="A33" s="262">
        <v>23</v>
      </c>
      <c r="B33" s="263" t="s">
        <v>366</v>
      </c>
      <c r="C33" s="264">
        <f t="shared" si="2"/>
        <v>241574</v>
      </c>
      <c r="D33" s="264"/>
      <c r="E33" s="265">
        <f>'40'!C34</f>
        <v>241574</v>
      </c>
      <c r="F33" s="264"/>
      <c r="G33" s="264"/>
      <c r="H33" s="264"/>
      <c r="I33" s="264"/>
      <c r="J33" s="264"/>
      <c r="K33" s="264"/>
      <c r="L33" s="269"/>
      <c r="M33" s="264"/>
      <c r="O33" s="304"/>
    </row>
    <row r="34" spans="1:15" s="266" customFormat="1" ht="12.75">
      <c r="A34" s="267">
        <v>24</v>
      </c>
      <c r="B34" s="263" t="s">
        <v>415</v>
      </c>
      <c r="C34" s="264">
        <f t="shared" si="2"/>
        <v>37549</v>
      </c>
      <c r="D34" s="264"/>
      <c r="E34" s="265">
        <f>'40'!C35</f>
        <v>37549</v>
      </c>
      <c r="F34" s="264"/>
      <c r="G34" s="264"/>
      <c r="H34" s="264"/>
      <c r="I34" s="264"/>
      <c r="J34" s="264"/>
      <c r="K34" s="264"/>
      <c r="L34" s="265"/>
      <c r="M34" s="264"/>
      <c r="O34" s="304"/>
    </row>
    <row r="35" spans="1:15" s="266" customFormat="1" ht="12.75">
      <c r="A35" s="262">
        <v>25</v>
      </c>
      <c r="B35" s="263" t="s">
        <v>416</v>
      </c>
      <c r="C35" s="264">
        <f t="shared" si="2"/>
        <v>16044</v>
      </c>
      <c r="D35" s="264"/>
      <c r="E35" s="265">
        <f>'40'!C36</f>
        <v>16044</v>
      </c>
      <c r="F35" s="264"/>
      <c r="G35" s="264"/>
      <c r="H35" s="264"/>
      <c r="I35" s="264"/>
      <c r="J35" s="264"/>
      <c r="K35" s="264"/>
      <c r="L35" s="269"/>
      <c r="M35" s="264"/>
      <c r="O35" s="304"/>
    </row>
    <row r="36" spans="1:15" s="266" customFormat="1" ht="12.75">
      <c r="A36" s="262">
        <v>26</v>
      </c>
      <c r="B36" s="263" t="s">
        <v>417</v>
      </c>
      <c r="C36" s="264">
        <f t="shared" si="2"/>
        <v>10108</v>
      </c>
      <c r="D36" s="264"/>
      <c r="E36" s="265">
        <f>'40'!C37</f>
        <v>10108</v>
      </c>
      <c r="F36" s="264"/>
      <c r="G36" s="264"/>
      <c r="H36" s="264"/>
      <c r="I36" s="264"/>
      <c r="J36" s="264"/>
      <c r="K36" s="264"/>
      <c r="L36" s="265"/>
      <c r="M36" s="264"/>
      <c r="O36" s="304"/>
    </row>
    <row r="37" spans="1:15" s="266" customFormat="1" ht="12.75">
      <c r="A37" s="267">
        <v>27</v>
      </c>
      <c r="B37" s="263" t="s">
        <v>399</v>
      </c>
      <c r="C37" s="264">
        <f t="shared" si="2"/>
        <v>23150</v>
      </c>
      <c r="D37" s="264"/>
      <c r="E37" s="265">
        <f>'40'!C38</f>
        <v>23150</v>
      </c>
      <c r="F37" s="264"/>
      <c r="G37" s="264"/>
      <c r="H37" s="264"/>
      <c r="I37" s="264"/>
      <c r="J37" s="264"/>
      <c r="K37" s="264"/>
      <c r="L37" s="269"/>
      <c r="M37" s="264"/>
      <c r="O37" s="304"/>
    </row>
    <row r="38" spans="1:15" s="266" customFormat="1" ht="12.75">
      <c r="A38" s="262">
        <v>28</v>
      </c>
      <c r="B38" s="263" t="s">
        <v>418</v>
      </c>
      <c r="C38" s="264">
        <f t="shared" si="2"/>
        <v>2772</v>
      </c>
      <c r="D38" s="264"/>
      <c r="E38" s="265">
        <f>'40'!C39</f>
        <v>2772</v>
      </c>
      <c r="F38" s="264"/>
      <c r="G38" s="264"/>
      <c r="H38" s="264"/>
      <c r="I38" s="264"/>
      <c r="J38" s="264"/>
      <c r="K38" s="264"/>
      <c r="L38" s="265"/>
      <c r="M38" s="264"/>
      <c r="O38" s="304"/>
    </row>
    <row r="39" spans="1:15" s="266" customFormat="1" ht="12.75">
      <c r="A39" s="262">
        <v>29</v>
      </c>
      <c r="B39" s="263" t="s">
        <v>419</v>
      </c>
      <c r="C39" s="264">
        <f t="shared" si="2"/>
        <v>4376</v>
      </c>
      <c r="D39" s="264"/>
      <c r="E39" s="265">
        <f>'40'!C40</f>
        <v>4376</v>
      </c>
      <c r="F39" s="264"/>
      <c r="G39" s="264"/>
      <c r="H39" s="264"/>
      <c r="I39" s="264"/>
      <c r="J39" s="264"/>
      <c r="K39" s="264"/>
      <c r="L39" s="269"/>
      <c r="M39" s="264"/>
      <c r="O39" s="304"/>
    </row>
    <row r="40" spans="1:15" s="266" customFormat="1" ht="12.75">
      <c r="A40" s="267">
        <v>30</v>
      </c>
      <c r="B40" s="263" t="s">
        <v>180</v>
      </c>
      <c r="C40" s="264">
        <f t="shared" si="2"/>
        <v>154742</v>
      </c>
      <c r="D40" s="264"/>
      <c r="E40" s="265">
        <f>'40'!C41</f>
        <v>154742</v>
      </c>
      <c r="F40" s="264"/>
      <c r="G40" s="264"/>
      <c r="H40" s="264"/>
      <c r="I40" s="264"/>
      <c r="J40" s="264"/>
      <c r="K40" s="264"/>
      <c r="L40" s="269"/>
      <c r="M40" s="264"/>
      <c r="O40" s="304"/>
    </row>
    <row r="41" spans="1:15" s="266" customFormat="1" ht="12.75">
      <c r="A41" s="262">
        <v>31</v>
      </c>
      <c r="B41" s="263" t="s">
        <v>400</v>
      </c>
      <c r="C41" s="264">
        <f t="shared" si="2"/>
        <v>9736</v>
      </c>
      <c r="D41" s="264"/>
      <c r="E41" s="265">
        <f>'40'!C42</f>
        <v>9736</v>
      </c>
      <c r="F41" s="264"/>
      <c r="G41" s="264"/>
      <c r="H41" s="264"/>
      <c r="I41" s="264"/>
      <c r="J41" s="264"/>
      <c r="K41" s="264"/>
      <c r="L41" s="269"/>
      <c r="M41" s="264"/>
      <c r="O41" s="304"/>
    </row>
    <row r="42" spans="1:15" s="266" customFormat="1" ht="12.75">
      <c r="A42" s="262">
        <v>32</v>
      </c>
      <c r="B42" s="263" t="s">
        <v>420</v>
      </c>
      <c r="C42" s="264">
        <f t="shared" si="2"/>
        <v>6561</v>
      </c>
      <c r="D42" s="264"/>
      <c r="E42" s="265">
        <f>'40'!C43</f>
        <v>6561</v>
      </c>
      <c r="F42" s="264"/>
      <c r="G42" s="264"/>
      <c r="H42" s="264"/>
      <c r="I42" s="264"/>
      <c r="J42" s="264"/>
      <c r="K42" s="264"/>
      <c r="L42" s="265"/>
      <c r="M42" s="264"/>
      <c r="O42" s="304"/>
    </row>
    <row r="43" spans="1:15" s="266" customFormat="1" ht="12.75">
      <c r="A43" s="267">
        <v>33</v>
      </c>
      <c r="B43" s="263" t="s">
        <v>421</v>
      </c>
      <c r="C43" s="264">
        <f t="shared" si="2"/>
        <v>6722</v>
      </c>
      <c r="D43" s="264"/>
      <c r="E43" s="265">
        <f>'40'!C44</f>
        <v>6722</v>
      </c>
      <c r="F43" s="264"/>
      <c r="G43" s="264"/>
      <c r="H43" s="264"/>
      <c r="I43" s="264"/>
      <c r="J43" s="264"/>
      <c r="K43" s="264"/>
      <c r="L43" s="265"/>
      <c r="M43" s="264"/>
      <c r="O43" s="304"/>
    </row>
    <row r="44" spans="1:15" s="266" customFormat="1" ht="12.75">
      <c r="A44" s="262">
        <v>34</v>
      </c>
      <c r="B44" s="263" t="s">
        <v>422</v>
      </c>
      <c r="C44" s="264">
        <f t="shared" si="2"/>
        <v>5824</v>
      </c>
      <c r="D44" s="264"/>
      <c r="E44" s="265">
        <f>'40'!C45</f>
        <v>5824</v>
      </c>
      <c r="F44" s="264"/>
      <c r="G44" s="264"/>
      <c r="H44" s="264"/>
      <c r="I44" s="264"/>
      <c r="J44" s="264">
        <f>K44+L44</f>
        <v>0</v>
      </c>
      <c r="K44" s="264"/>
      <c r="L44" s="265"/>
      <c r="M44" s="264"/>
      <c r="O44" s="304"/>
    </row>
    <row r="45" spans="1:15" s="266" customFormat="1" ht="12.75">
      <c r="A45" s="262">
        <v>35</v>
      </c>
      <c r="B45" s="263" t="s">
        <v>423</v>
      </c>
      <c r="C45" s="264">
        <f t="shared" si="2"/>
        <v>3186</v>
      </c>
      <c r="D45" s="264"/>
      <c r="E45" s="265">
        <f>'40'!C46</f>
        <v>3186</v>
      </c>
      <c r="F45" s="264"/>
      <c r="G45" s="264"/>
      <c r="H45" s="264"/>
      <c r="I45" s="264"/>
      <c r="J45" s="264"/>
      <c r="K45" s="264"/>
      <c r="L45" s="265"/>
      <c r="M45" s="264"/>
      <c r="O45" s="304"/>
    </row>
    <row r="46" spans="1:15" s="266" customFormat="1" ht="12.75">
      <c r="A46" s="267">
        <v>36</v>
      </c>
      <c r="B46" s="263" t="s">
        <v>424</v>
      </c>
      <c r="C46" s="264">
        <f t="shared" si="2"/>
        <v>737</v>
      </c>
      <c r="D46" s="264"/>
      <c r="E46" s="265">
        <f>'40'!C47</f>
        <v>737</v>
      </c>
      <c r="F46" s="264"/>
      <c r="G46" s="264"/>
      <c r="H46" s="264"/>
      <c r="I46" s="264"/>
      <c r="J46" s="264"/>
      <c r="K46" s="264"/>
      <c r="L46" s="265"/>
      <c r="M46" s="264"/>
      <c r="O46" s="304"/>
    </row>
    <row r="47" spans="1:15" s="266" customFormat="1" ht="12.75">
      <c r="A47" s="262">
        <v>37</v>
      </c>
      <c r="B47" s="263" t="s">
        <v>425</v>
      </c>
      <c r="C47" s="264">
        <f t="shared" si="2"/>
        <v>488</v>
      </c>
      <c r="D47" s="264"/>
      <c r="E47" s="265">
        <f>'40'!C48</f>
        <v>488</v>
      </c>
      <c r="F47" s="264"/>
      <c r="G47" s="264"/>
      <c r="H47" s="264"/>
      <c r="I47" s="264"/>
      <c r="J47" s="264"/>
      <c r="K47" s="264"/>
      <c r="L47" s="265"/>
      <c r="M47" s="264"/>
      <c r="O47" s="304"/>
    </row>
    <row r="48" spans="1:15" s="266" customFormat="1" ht="12.75">
      <c r="A48" s="262">
        <v>38</v>
      </c>
      <c r="B48" s="263" t="s">
        <v>401</v>
      </c>
      <c r="C48" s="264">
        <f t="shared" si="2"/>
        <v>789</v>
      </c>
      <c r="D48" s="264"/>
      <c r="E48" s="265">
        <f>'40'!C49</f>
        <v>789</v>
      </c>
      <c r="F48" s="264"/>
      <c r="G48" s="264"/>
      <c r="H48" s="264"/>
      <c r="I48" s="264"/>
      <c r="J48" s="264"/>
      <c r="K48" s="264"/>
      <c r="L48" s="265"/>
      <c r="M48" s="264"/>
      <c r="O48" s="304"/>
    </row>
    <row r="49" spans="1:15" s="266" customFormat="1" ht="12.75">
      <c r="A49" s="267">
        <v>39</v>
      </c>
      <c r="B49" s="263" t="s">
        <v>426</v>
      </c>
      <c r="C49" s="264">
        <f t="shared" si="2"/>
        <v>2983</v>
      </c>
      <c r="D49" s="264"/>
      <c r="E49" s="265">
        <f>'40'!C50</f>
        <v>2983</v>
      </c>
      <c r="F49" s="264"/>
      <c r="G49" s="264"/>
      <c r="H49" s="264"/>
      <c r="I49" s="264"/>
      <c r="J49" s="264"/>
      <c r="K49" s="264"/>
      <c r="L49" s="265"/>
      <c r="M49" s="264"/>
      <c r="O49" s="304"/>
    </row>
    <row r="50" spans="1:15" s="266" customFormat="1" ht="12.75">
      <c r="A50" s="262">
        <v>40</v>
      </c>
      <c r="B50" s="263" t="s">
        <v>402</v>
      </c>
      <c r="C50" s="264">
        <f t="shared" si="2"/>
        <v>502</v>
      </c>
      <c r="D50" s="264"/>
      <c r="E50" s="265">
        <f>'40'!C51</f>
        <v>502</v>
      </c>
      <c r="F50" s="264"/>
      <c r="G50" s="264"/>
      <c r="H50" s="264"/>
      <c r="I50" s="264"/>
      <c r="J50" s="264"/>
      <c r="K50" s="264"/>
      <c r="L50" s="265"/>
      <c r="M50" s="264"/>
      <c r="O50" s="304"/>
    </row>
    <row r="51" spans="1:15" s="266" customFormat="1" ht="12.75">
      <c r="A51" s="262">
        <v>41</v>
      </c>
      <c r="B51" s="263" t="s">
        <v>403</v>
      </c>
      <c r="C51" s="264">
        <f t="shared" si="2"/>
        <v>4377</v>
      </c>
      <c r="D51" s="264"/>
      <c r="E51" s="265">
        <f>'40'!C52</f>
        <v>4377</v>
      </c>
      <c r="F51" s="264"/>
      <c r="G51" s="264"/>
      <c r="H51" s="264"/>
      <c r="I51" s="264"/>
      <c r="J51" s="264"/>
      <c r="K51" s="264"/>
      <c r="L51" s="265"/>
      <c r="M51" s="264"/>
      <c r="O51" s="304"/>
    </row>
    <row r="52" spans="1:15" s="266" customFormat="1" ht="12.75">
      <c r="A52" s="267">
        <v>42</v>
      </c>
      <c r="B52" s="263" t="s">
        <v>427</v>
      </c>
      <c r="C52" s="264">
        <f t="shared" si="2"/>
        <v>4737</v>
      </c>
      <c r="D52" s="264"/>
      <c r="E52" s="265">
        <f>'40'!C53</f>
        <v>4737</v>
      </c>
      <c r="F52" s="264"/>
      <c r="G52" s="264"/>
      <c r="H52" s="264"/>
      <c r="I52" s="264"/>
      <c r="J52" s="264"/>
      <c r="K52" s="264"/>
      <c r="L52" s="265"/>
      <c r="M52" s="264"/>
      <c r="O52" s="304"/>
    </row>
    <row r="53" spans="1:15" s="266" customFormat="1" ht="12.75">
      <c r="A53" s="262">
        <v>43</v>
      </c>
      <c r="B53" s="263" t="s">
        <v>428</v>
      </c>
      <c r="C53" s="264">
        <f t="shared" si="2"/>
        <v>2162</v>
      </c>
      <c r="D53" s="264"/>
      <c r="E53" s="265">
        <f>'40'!C54</f>
        <v>2162</v>
      </c>
      <c r="F53" s="264"/>
      <c r="G53" s="264"/>
      <c r="H53" s="264"/>
      <c r="I53" s="264"/>
      <c r="J53" s="264"/>
      <c r="K53" s="264"/>
      <c r="L53" s="265"/>
      <c r="M53" s="264"/>
      <c r="O53" s="304"/>
    </row>
    <row r="54" spans="1:15" s="266" customFormat="1" ht="12.75">
      <c r="A54" s="262">
        <v>44</v>
      </c>
      <c r="B54" s="263" t="s">
        <v>429</v>
      </c>
      <c r="C54" s="264">
        <f t="shared" si="2"/>
        <v>1167</v>
      </c>
      <c r="D54" s="264"/>
      <c r="E54" s="265">
        <f>'40'!C55</f>
        <v>1167</v>
      </c>
      <c r="F54" s="264"/>
      <c r="G54" s="264"/>
      <c r="H54" s="264"/>
      <c r="I54" s="264"/>
      <c r="J54" s="264"/>
      <c r="K54" s="264"/>
      <c r="L54" s="265"/>
      <c r="M54" s="264"/>
      <c r="O54" s="304"/>
    </row>
    <row r="55" spans="1:15" s="266" customFormat="1" ht="12.75">
      <c r="A55" s="267">
        <v>45</v>
      </c>
      <c r="B55" s="263" t="s">
        <v>430</v>
      </c>
      <c r="C55" s="264">
        <f t="shared" si="2"/>
        <v>397</v>
      </c>
      <c r="D55" s="264"/>
      <c r="E55" s="265">
        <f>'40'!C56</f>
        <v>397</v>
      </c>
      <c r="F55" s="264"/>
      <c r="G55" s="264"/>
      <c r="H55" s="264"/>
      <c r="I55" s="264"/>
      <c r="J55" s="264"/>
      <c r="K55" s="264"/>
      <c r="L55" s="265"/>
      <c r="M55" s="264"/>
      <c r="O55" s="304"/>
    </row>
    <row r="56" spans="1:15" s="266" customFormat="1" ht="12.75">
      <c r="A56" s="262">
        <v>46</v>
      </c>
      <c r="B56" s="263" t="s">
        <v>431</v>
      </c>
      <c r="C56" s="264">
        <f t="shared" si="2"/>
        <v>295</v>
      </c>
      <c r="D56" s="264"/>
      <c r="E56" s="265">
        <f>'40'!C57</f>
        <v>295</v>
      </c>
      <c r="F56" s="264"/>
      <c r="G56" s="264"/>
      <c r="H56" s="264"/>
      <c r="I56" s="264"/>
      <c r="J56" s="264"/>
      <c r="K56" s="264"/>
      <c r="L56" s="265"/>
      <c r="M56" s="264"/>
      <c r="O56" s="304"/>
    </row>
    <row r="57" spans="1:15" s="266" customFormat="1" ht="23.25" customHeight="1">
      <c r="A57" s="262">
        <v>47</v>
      </c>
      <c r="B57" s="263" t="s">
        <v>432</v>
      </c>
      <c r="C57" s="264">
        <f t="shared" si="2"/>
        <v>195</v>
      </c>
      <c r="D57" s="264"/>
      <c r="E57" s="265">
        <f>'40'!C58</f>
        <v>195</v>
      </c>
      <c r="F57" s="264"/>
      <c r="G57" s="264"/>
      <c r="H57" s="264"/>
      <c r="I57" s="264"/>
      <c r="J57" s="264"/>
      <c r="K57" s="264"/>
      <c r="L57" s="269"/>
      <c r="M57" s="264"/>
      <c r="O57" s="304"/>
    </row>
    <row r="58" spans="1:15" s="266" customFormat="1" ht="25.5" customHeight="1">
      <c r="A58" s="267">
        <v>48</v>
      </c>
      <c r="B58" s="270" t="s">
        <v>433</v>
      </c>
      <c r="C58" s="264">
        <f t="shared" si="2"/>
        <v>278</v>
      </c>
      <c r="D58" s="269"/>
      <c r="E58" s="265">
        <f>'40'!C59</f>
        <v>278</v>
      </c>
      <c r="F58" s="264"/>
      <c r="G58" s="264"/>
      <c r="H58" s="264"/>
      <c r="I58" s="264"/>
      <c r="J58" s="264"/>
      <c r="K58" s="264"/>
      <c r="L58" s="269"/>
      <c r="M58" s="264"/>
      <c r="O58" s="304"/>
    </row>
    <row r="59" spans="1:15" s="266" customFormat="1" ht="12.75">
      <c r="A59" s="262">
        <v>49</v>
      </c>
      <c r="B59" s="263" t="s">
        <v>404</v>
      </c>
      <c r="C59" s="264">
        <f t="shared" si="2"/>
        <v>3886</v>
      </c>
      <c r="D59" s="264"/>
      <c r="E59" s="265">
        <f>'40'!C60</f>
        <v>3886</v>
      </c>
      <c r="F59" s="264"/>
      <c r="G59" s="264"/>
      <c r="H59" s="264"/>
      <c r="I59" s="264"/>
      <c r="J59" s="264"/>
      <c r="K59" s="264"/>
      <c r="L59" s="265"/>
      <c r="M59" s="264"/>
      <c r="O59" s="304"/>
    </row>
    <row r="60" spans="1:15" s="266" customFormat="1" ht="12.75">
      <c r="A60" s="262">
        <v>50</v>
      </c>
      <c r="B60" s="263" t="s">
        <v>673</v>
      </c>
      <c r="C60" s="264">
        <f t="shared" si="2"/>
        <v>62246</v>
      </c>
      <c r="D60" s="264"/>
      <c r="E60" s="265">
        <f>'40'!C61</f>
        <v>62246</v>
      </c>
      <c r="F60" s="264"/>
      <c r="G60" s="264"/>
      <c r="H60" s="264"/>
      <c r="I60" s="264"/>
      <c r="J60" s="264"/>
      <c r="K60" s="264"/>
      <c r="L60" s="265"/>
      <c r="M60" s="264"/>
      <c r="O60" s="304"/>
    </row>
    <row r="61" spans="1:15" s="266" customFormat="1" ht="12.75">
      <c r="A61" s="267">
        <v>51</v>
      </c>
      <c r="B61" s="263" t="s">
        <v>434</v>
      </c>
      <c r="C61" s="264">
        <f t="shared" si="2"/>
        <v>1100</v>
      </c>
      <c r="D61" s="265"/>
      <c r="E61" s="265">
        <f>'40'!C62</f>
        <v>1100</v>
      </c>
      <c r="F61" s="264"/>
      <c r="G61" s="264"/>
      <c r="H61" s="264"/>
      <c r="I61" s="264"/>
      <c r="J61" s="264"/>
      <c r="K61" s="264"/>
      <c r="L61" s="264"/>
      <c r="M61" s="264"/>
      <c r="O61" s="304"/>
    </row>
    <row r="62" spans="1:15" s="266" customFormat="1" ht="12.75">
      <c r="A62" s="262">
        <v>52</v>
      </c>
      <c r="B62" s="263" t="s">
        <v>674</v>
      </c>
      <c r="C62" s="264">
        <f t="shared" si="2"/>
        <v>25566</v>
      </c>
      <c r="D62" s="265"/>
      <c r="E62" s="265">
        <f>'40'!C63</f>
        <v>25566</v>
      </c>
      <c r="F62" s="264"/>
      <c r="G62" s="264"/>
      <c r="H62" s="264"/>
      <c r="I62" s="264"/>
      <c r="J62" s="264"/>
      <c r="K62" s="264"/>
      <c r="L62" s="264"/>
      <c r="M62" s="264"/>
      <c r="O62" s="304"/>
    </row>
    <row r="63" spans="1:15" s="266" customFormat="1" ht="12.75">
      <c r="A63" s="262">
        <v>53</v>
      </c>
      <c r="B63" s="263" t="s">
        <v>241</v>
      </c>
      <c r="C63" s="264">
        <f t="shared" si="2"/>
        <v>700</v>
      </c>
      <c r="D63" s="265"/>
      <c r="E63" s="265">
        <f>'40'!C64</f>
        <v>700</v>
      </c>
      <c r="F63" s="264"/>
      <c r="G63" s="264"/>
      <c r="H63" s="264"/>
      <c r="I63" s="264"/>
      <c r="J63" s="264"/>
      <c r="K63" s="264"/>
      <c r="L63" s="264"/>
      <c r="M63" s="264"/>
      <c r="O63" s="304"/>
    </row>
    <row r="64" spans="1:15" s="266" customFormat="1" ht="12.75">
      <c r="A64" s="267">
        <v>54</v>
      </c>
      <c r="B64" s="263" t="s">
        <v>242</v>
      </c>
      <c r="C64" s="264">
        <f t="shared" si="2"/>
        <v>700</v>
      </c>
      <c r="D64" s="265"/>
      <c r="E64" s="265">
        <f>'40'!C65</f>
        <v>700</v>
      </c>
      <c r="F64" s="264"/>
      <c r="G64" s="264"/>
      <c r="H64" s="264"/>
      <c r="I64" s="264"/>
      <c r="J64" s="264"/>
      <c r="K64" s="264"/>
      <c r="L64" s="264"/>
      <c r="M64" s="264"/>
      <c r="O64" s="304"/>
    </row>
    <row r="65" spans="1:15" s="266" customFormat="1" ht="12.75">
      <c r="A65" s="262">
        <v>55</v>
      </c>
      <c r="B65" s="263" t="s">
        <v>243</v>
      </c>
      <c r="C65" s="264">
        <f t="shared" si="2"/>
        <v>1000</v>
      </c>
      <c r="D65" s="265"/>
      <c r="E65" s="265">
        <f>'40'!C66</f>
        <v>1000</v>
      </c>
      <c r="F65" s="264"/>
      <c r="G65" s="264"/>
      <c r="H65" s="264"/>
      <c r="I65" s="264"/>
      <c r="J65" s="264"/>
      <c r="K65" s="264"/>
      <c r="L65" s="264"/>
      <c r="M65" s="264"/>
      <c r="O65" s="304"/>
    </row>
    <row r="66" spans="1:15" s="266" customFormat="1" ht="12.75">
      <c r="A66" s="262">
        <v>56</v>
      </c>
      <c r="B66" s="263" t="s">
        <v>244</v>
      </c>
      <c r="C66" s="264">
        <f t="shared" si="2"/>
        <v>700</v>
      </c>
      <c r="D66" s="265"/>
      <c r="E66" s="265">
        <f>'40'!C67</f>
        <v>700</v>
      </c>
      <c r="F66" s="264"/>
      <c r="G66" s="264"/>
      <c r="H66" s="264"/>
      <c r="I66" s="264"/>
      <c r="J66" s="264"/>
      <c r="K66" s="264"/>
      <c r="L66" s="264"/>
      <c r="M66" s="264"/>
      <c r="O66" s="304"/>
    </row>
    <row r="67" spans="1:15" s="266" customFormat="1" ht="12.75">
      <c r="A67" s="267">
        <v>57</v>
      </c>
      <c r="B67" s="263" t="s">
        <v>245</v>
      </c>
      <c r="C67" s="264">
        <f t="shared" si="2"/>
        <v>500</v>
      </c>
      <c r="D67" s="265"/>
      <c r="E67" s="265">
        <f>'40'!C68</f>
        <v>500</v>
      </c>
      <c r="F67" s="264"/>
      <c r="G67" s="264"/>
      <c r="H67" s="264"/>
      <c r="I67" s="264"/>
      <c r="J67" s="264"/>
      <c r="K67" s="264"/>
      <c r="L67" s="264"/>
      <c r="M67" s="264"/>
      <c r="O67" s="304"/>
    </row>
    <row r="68" spans="1:15" s="266" customFormat="1" ht="12.75">
      <c r="A68" s="262">
        <v>58</v>
      </c>
      <c r="B68" s="263" t="s">
        <v>246</v>
      </c>
      <c r="C68" s="264">
        <f t="shared" si="2"/>
        <v>530</v>
      </c>
      <c r="D68" s="265"/>
      <c r="E68" s="265">
        <f>'40'!C69</f>
        <v>530</v>
      </c>
      <c r="F68" s="264"/>
      <c r="G68" s="264"/>
      <c r="H68" s="264"/>
      <c r="I68" s="264"/>
      <c r="J68" s="264"/>
      <c r="K68" s="264"/>
      <c r="L68" s="264"/>
      <c r="M68" s="264"/>
      <c r="O68" s="304"/>
    </row>
    <row r="69" spans="1:15" s="266" customFormat="1" ht="12.75">
      <c r="A69" s="262">
        <v>59</v>
      </c>
      <c r="B69" s="263" t="s">
        <v>675</v>
      </c>
      <c r="C69" s="264">
        <f t="shared" si="2"/>
        <v>100</v>
      </c>
      <c r="D69" s="265"/>
      <c r="E69" s="265">
        <f>'40'!C70</f>
        <v>100</v>
      </c>
      <c r="F69" s="264"/>
      <c r="G69" s="264"/>
      <c r="H69" s="264"/>
      <c r="I69" s="264"/>
      <c r="J69" s="264"/>
      <c r="K69" s="264"/>
      <c r="L69" s="264"/>
      <c r="M69" s="264"/>
      <c r="O69" s="304"/>
    </row>
    <row r="70" spans="1:15" s="266" customFormat="1" ht="24">
      <c r="A70" s="267">
        <v>60</v>
      </c>
      <c r="B70" s="263" t="s">
        <v>676</v>
      </c>
      <c r="C70" s="264">
        <f t="shared" si="2"/>
        <v>10000</v>
      </c>
      <c r="D70" s="265"/>
      <c r="E70" s="265">
        <f>'40'!C71</f>
        <v>10000</v>
      </c>
      <c r="F70" s="264"/>
      <c r="G70" s="264"/>
      <c r="H70" s="264"/>
      <c r="I70" s="264"/>
      <c r="J70" s="264"/>
      <c r="K70" s="264"/>
      <c r="L70" s="264"/>
      <c r="M70" s="264"/>
      <c r="O70" s="304"/>
    </row>
    <row r="71" spans="1:15" s="266" customFormat="1" ht="12.75">
      <c r="A71" s="262">
        <v>61</v>
      </c>
      <c r="B71" s="263" t="s">
        <v>677</v>
      </c>
      <c r="C71" s="264">
        <f t="shared" si="2"/>
        <v>365007</v>
      </c>
      <c r="D71" s="265"/>
      <c r="E71" s="265">
        <f>'40'!C72</f>
        <v>365007</v>
      </c>
      <c r="F71" s="264"/>
      <c r="G71" s="264"/>
      <c r="H71" s="264"/>
      <c r="I71" s="264"/>
      <c r="J71" s="264"/>
      <c r="K71" s="264"/>
      <c r="L71" s="264"/>
      <c r="M71" s="264"/>
      <c r="O71" s="304"/>
    </row>
    <row r="72" spans="1:13" s="266" customFormat="1" ht="12.75">
      <c r="A72" s="262">
        <v>62</v>
      </c>
      <c r="B72" s="593" t="s">
        <v>165</v>
      </c>
      <c r="C72" s="591">
        <f t="shared" si="2"/>
        <v>20000</v>
      </c>
      <c r="D72" s="592">
        <v>20000</v>
      </c>
      <c r="E72" s="265"/>
      <c r="F72" s="264"/>
      <c r="G72" s="264"/>
      <c r="H72" s="264"/>
      <c r="I72" s="264"/>
      <c r="J72" s="264"/>
      <c r="K72" s="264"/>
      <c r="L72" s="264"/>
      <c r="M72" s="264"/>
    </row>
    <row r="73" spans="1:13" s="266" customFormat="1" ht="12.75">
      <c r="A73" s="262">
        <v>63</v>
      </c>
      <c r="B73" s="594" t="s">
        <v>166</v>
      </c>
      <c r="C73" s="591">
        <f t="shared" si="2"/>
        <v>50000</v>
      </c>
      <c r="D73" s="592">
        <v>50000</v>
      </c>
      <c r="E73" s="265"/>
      <c r="F73" s="264"/>
      <c r="G73" s="264"/>
      <c r="H73" s="264"/>
      <c r="I73" s="264"/>
      <c r="J73" s="264"/>
      <c r="K73" s="264"/>
      <c r="L73" s="264"/>
      <c r="M73" s="264"/>
    </row>
    <row r="74" spans="1:13" s="266" customFormat="1" ht="12.75">
      <c r="A74" s="267">
        <v>64</v>
      </c>
      <c r="B74" s="594" t="s">
        <v>167</v>
      </c>
      <c r="C74" s="591">
        <f t="shared" si="2"/>
        <v>220</v>
      </c>
      <c r="D74" s="592">
        <v>220</v>
      </c>
      <c r="E74" s="265"/>
      <c r="F74" s="264"/>
      <c r="G74" s="264"/>
      <c r="H74" s="264"/>
      <c r="I74" s="264"/>
      <c r="J74" s="264"/>
      <c r="K74" s="264"/>
      <c r="L74" s="264"/>
      <c r="M74" s="264"/>
    </row>
    <row r="75" spans="1:13" s="266" customFormat="1" ht="24">
      <c r="A75" s="262">
        <v>65</v>
      </c>
      <c r="B75" s="594" t="s">
        <v>168</v>
      </c>
      <c r="C75" s="591">
        <f t="shared" si="2"/>
        <v>441782.8936900002</v>
      </c>
      <c r="D75" s="592">
        <v>441782.8936900002</v>
      </c>
      <c r="E75" s="265"/>
      <c r="F75" s="264"/>
      <c r="G75" s="264"/>
      <c r="H75" s="264"/>
      <c r="I75" s="264"/>
      <c r="J75" s="264"/>
      <c r="K75" s="264"/>
      <c r="L75" s="264"/>
      <c r="M75" s="264"/>
    </row>
    <row r="76" spans="1:13" s="266" customFormat="1" ht="12.75">
      <c r="A76" s="262">
        <v>66</v>
      </c>
      <c r="B76" s="594" t="s">
        <v>169</v>
      </c>
      <c r="C76" s="591">
        <f aca="true" t="shared" si="3" ref="C76:C103">SUM(D76:J76)</f>
        <v>3070</v>
      </c>
      <c r="D76" s="592">
        <v>3070</v>
      </c>
      <c r="E76" s="265"/>
      <c r="F76" s="264"/>
      <c r="G76" s="264"/>
      <c r="H76" s="264"/>
      <c r="I76" s="264"/>
      <c r="J76" s="264"/>
      <c r="K76" s="264"/>
      <c r="L76" s="264"/>
      <c r="M76" s="264"/>
    </row>
    <row r="77" spans="1:13" s="266" customFormat="1" ht="12.75">
      <c r="A77" s="262">
        <v>67</v>
      </c>
      <c r="B77" s="594" t="s">
        <v>170</v>
      </c>
      <c r="C77" s="591">
        <f t="shared" si="3"/>
        <v>1260.321</v>
      </c>
      <c r="D77" s="592">
        <v>1260.321</v>
      </c>
      <c r="E77" s="265"/>
      <c r="F77" s="264"/>
      <c r="G77" s="264"/>
      <c r="H77" s="264"/>
      <c r="I77" s="264"/>
      <c r="J77" s="264"/>
      <c r="K77" s="264"/>
      <c r="L77" s="264"/>
      <c r="M77" s="264"/>
    </row>
    <row r="78" spans="1:13" s="266" customFormat="1" ht="12.75">
      <c r="A78" s="267">
        <v>68</v>
      </c>
      <c r="B78" s="594" t="s">
        <v>172</v>
      </c>
      <c r="C78" s="591">
        <f t="shared" si="3"/>
        <v>4000</v>
      </c>
      <c r="D78" s="592">
        <v>4000</v>
      </c>
      <c r="E78" s="265"/>
      <c r="F78" s="264"/>
      <c r="G78" s="264"/>
      <c r="H78" s="264"/>
      <c r="I78" s="264"/>
      <c r="J78" s="264"/>
      <c r="K78" s="264"/>
      <c r="L78" s="264"/>
      <c r="M78" s="264"/>
    </row>
    <row r="79" spans="1:13" s="266" customFormat="1" ht="12.75">
      <c r="A79" s="262">
        <v>69</v>
      </c>
      <c r="B79" s="594" t="s">
        <v>187</v>
      </c>
      <c r="C79" s="591">
        <f t="shared" si="3"/>
        <v>10000</v>
      </c>
      <c r="D79" s="592">
        <v>10000</v>
      </c>
      <c r="E79" s="265"/>
      <c r="F79" s="264"/>
      <c r="G79" s="264"/>
      <c r="H79" s="264"/>
      <c r="I79" s="264"/>
      <c r="J79" s="264"/>
      <c r="K79" s="264"/>
      <c r="L79" s="264"/>
      <c r="M79" s="264"/>
    </row>
    <row r="80" spans="1:13" s="266" customFormat="1" ht="24">
      <c r="A80" s="262">
        <v>70</v>
      </c>
      <c r="B80" s="594" t="s">
        <v>173</v>
      </c>
      <c r="C80" s="591">
        <f t="shared" si="3"/>
        <v>897.4960000000001</v>
      </c>
      <c r="D80" s="592">
        <v>897.4960000000001</v>
      </c>
      <c r="E80" s="265"/>
      <c r="F80" s="264"/>
      <c r="G80" s="264"/>
      <c r="H80" s="264"/>
      <c r="I80" s="264"/>
      <c r="J80" s="264"/>
      <c r="K80" s="264"/>
      <c r="L80" s="264"/>
      <c r="M80" s="264"/>
    </row>
    <row r="81" spans="1:13" s="266" customFormat="1" ht="24">
      <c r="A81" s="262">
        <v>71</v>
      </c>
      <c r="B81" s="594" t="s">
        <v>699</v>
      </c>
      <c r="C81" s="591">
        <f t="shared" si="3"/>
        <v>4000</v>
      </c>
      <c r="D81" s="592">
        <v>4000</v>
      </c>
      <c r="E81" s="265"/>
      <c r="F81" s="264"/>
      <c r="G81" s="264"/>
      <c r="H81" s="264"/>
      <c r="I81" s="264"/>
      <c r="J81" s="264"/>
      <c r="K81" s="264"/>
      <c r="L81" s="264"/>
      <c r="M81" s="264"/>
    </row>
    <row r="82" spans="1:13" s="266" customFormat="1" ht="12.75">
      <c r="A82" s="267">
        <v>72</v>
      </c>
      <c r="B82" s="594" t="s">
        <v>174</v>
      </c>
      <c r="C82" s="591">
        <f t="shared" si="3"/>
        <v>10000</v>
      </c>
      <c r="D82" s="592">
        <v>10000</v>
      </c>
      <c r="E82" s="265"/>
      <c r="F82" s="264"/>
      <c r="G82" s="264"/>
      <c r="H82" s="264"/>
      <c r="I82" s="264"/>
      <c r="J82" s="264"/>
      <c r="K82" s="264"/>
      <c r="L82" s="264"/>
      <c r="M82" s="264"/>
    </row>
    <row r="83" spans="1:13" s="266" customFormat="1" ht="24">
      <c r="A83" s="262">
        <v>73</v>
      </c>
      <c r="B83" s="594" t="s">
        <v>692</v>
      </c>
      <c r="C83" s="591">
        <f t="shared" si="3"/>
        <v>733.8830000000016</v>
      </c>
      <c r="D83" s="592">
        <v>733.8830000000016</v>
      </c>
      <c r="E83" s="265"/>
      <c r="F83" s="264"/>
      <c r="G83" s="264"/>
      <c r="H83" s="264"/>
      <c r="I83" s="264"/>
      <c r="J83" s="264"/>
      <c r="K83" s="264"/>
      <c r="L83" s="264"/>
      <c r="M83" s="264"/>
    </row>
    <row r="84" spans="1:13" s="266" customFormat="1" ht="24">
      <c r="A84" s="262">
        <v>74</v>
      </c>
      <c r="B84" s="594" t="s">
        <v>706</v>
      </c>
      <c r="C84" s="591">
        <f t="shared" si="3"/>
        <v>2516</v>
      </c>
      <c r="D84" s="592">
        <v>2516</v>
      </c>
      <c r="E84" s="265"/>
      <c r="F84" s="264"/>
      <c r="G84" s="264"/>
      <c r="H84" s="264"/>
      <c r="I84" s="264"/>
      <c r="J84" s="264"/>
      <c r="K84" s="264"/>
      <c r="L84" s="264"/>
      <c r="M84" s="264"/>
    </row>
    <row r="85" spans="1:13" s="266" customFormat="1" ht="36">
      <c r="A85" s="262">
        <v>75</v>
      </c>
      <c r="B85" s="594" t="s">
        <v>703</v>
      </c>
      <c r="C85" s="591">
        <f t="shared" si="3"/>
        <v>8000</v>
      </c>
      <c r="D85" s="592">
        <v>8000</v>
      </c>
      <c r="E85" s="265"/>
      <c r="F85" s="264"/>
      <c r="G85" s="264"/>
      <c r="H85" s="264"/>
      <c r="I85" s="264"/>
      <c r="J85" s="264"/>
      <c r="K85" s="264"/>
      <c r="L85" s="264"/>
      <c r="M85" s="264"/>
    </row>
    <row r="86" spans="1:13" s="266" customFormat="1" ht="24">
      <c r="A86" s="267">
        <v>76</v>
      </c>
      <c r="B86" s="594" t="s">
        <v>176</v>
      </c>
      <c r="C86" s="591">
        <f t="shared" si="3"/>
        <v>998.0579999999991</v>
      </c>
      <c r="D86" s="592">
        <v>998.0579999999991</v>
      </c>
      <c r="E86" s="265"/>
      <c r="F86" s="264"/>
      <c r="G86" s="264"/>
      <c r="H86" s="264"/>
      <c r="I86" s="264"/>
      <c r="J86" s="264"/>
      <c r="K86" s="264"/>
      <c r="L86" s="264"/>
      <c r="M86" s="264"/>
    </row>
    <row r="87" spans="1:13" s="266" customFormat="1" ht="12.75">
      <c r="A87" s="262">
        <v>77</v>
      </c>
      <c r="B87" s="594" t="s">
        <v>177</v>
      </c>
      <c r="C87" s="591">
        <f t="shared" si="3"/>
        <v>4494.234000000004</v>
      </c>
      <c r="D87" s="592">
        <v>4494.234000000004</v>
      </c>
      <c r="E87" s="265"/>
      <c r="F87" s="264"/>
      <c r="G87" s="264"/>
      <c r="H87" s="264"/>
      <c r="I87" s="264"/>
      <c r="J87" s="264"/>
      <c r="K87" s="264"/>
      <c r="L87" s="264"/>
      <c r="M87" s="264"/>
    </row>
    <row r="88" spans="1:13" s="266" customFormat="1" ht="24">
      <c r="A88" s="262">
        <v>78</v>
      </c>
      <c r="B88" s="594" t="s">
        <v>695</v>
      </c>
      <c r="C88" s="591">
        <f t="shared" si="3"/>
        <v>799.9569999999994</v>
      </c>
      <c r="D88" s="592">
        <v>799.9569999999994</v>
      </c>
      <c r="E88" s="265"/>
      <c r="F88" s="264"/>
      <c r="G88" s="264"/>
      <c r="H88" s="264"/>
      <c r="I88" s="264"/>
      <c r="J88" s="264"/>
      <c r="K88" s="264"/>
      <c r="L88" s="264"/>
      <c r="M88" s="264"/>
    </row>
    <row r="89" spans="1:13" s="266" customFormat="1" ht="12.75">
      <c r="A89" s="262">
        <v>79</v>
      </c>
      <c r="B89" s="594" t="s">
        <v>178</v>
      </c>
      <c r="C89" s="591">
        <f t="shared" si="3"/>
        <v>350</v>
      </c>
      <c r="D89" s="592">
        <v>350</v>
      </c>
      <c r="E89" s="265"/>
      <c r="F89" s="264"/>
      <c r="G89" s="264"/>
      <c r="H89" s="264"/>
      <c r="I89" s="264"/>
      <c r="J89" s="264"/>
      <c r="K89" s="264"/>
      <c r="L89" s="264"/>
      <c r="M89" s="264"/>
    </row>
    <row r="90" spans="1:13" s="266" customFormat="1" ht="12.75">
      <c r="A90" s="267">
        <v>80</v>
      </c>
      <c r="B90" s="594" t="s">
        <v>179</v>
      </c>
      <c r="C90" s="591">
        <f t="shared" si="3"/>
        <v>5850</v>
      </c>
      <c r="D90" s="592">
        <v>5850</v>
      </c>
      <c r="E90" s="265"/>
      <c r="F90" s="264"/>
      <c r="G90" s="264"/>
      <c r="H90" s="264"/>
      <c r="I90" s="264"/>
      <c r="J90" s="264"/>
      <c r="K90" s="264"/>
      <c r="L90" s="264"/>
      <c r="M90" s="264"/>
    </row>
    <row r="91" spans="1:13" s="266" customFormat="1" ht="12.75">
      <c r="A91" s="262">
        <v>81</v>
      </c>
      <c r="B91" s="594" t="s">
        <v>180</v>
      </c>
      <c r="C91" s="591">
        <f t="shared" si="3"/>
        <v>2372.7259999999987</v>
      </c>
      <c r="D91" s="592">
        <v>2372.7259999999987</v>
      </c>
      <c r="E91" s="265"/>
      <c r="F91" s="264"/>
      <c r="G91" s="264"/>
      <c r="H91" s="264"/>
      <c r="I91" s="264"/>
      <c r="J91" s="264"/>
      <c r="K91" s="264"/>
      <c r="L91" s="264"/>
      <c r="M91" s="264"/>
    </row>
    <row r="92" spans="1:13" s="266" customFormat="1" ht="12.75">
      <c r="A92" s="262">
        <v>82</v>
      </c>
      <c r="B92" s="594" t="s">
        <v>181</v>
      </c>
      <c r="C92" s="591">
        <f t="shared" si="3"/>
        <v>40000</v>
      </c>
      <c r="D92" s="592">
        <v>40000</v>
      </c>
      <c r="E92" s="265"/>
      <c r="F92" s="264"/>
      <c r="G92" s="264"/>
      <c r="H92" s="264"/>
      <c r="I92" s="264"/>
      <c r="J92" s="264"/>
      <c r="K92" s="264"/>
      <c r="L92" s="264"/>
      <c r="M92" s="264"/>
    </row>
    <row r="93" spans="1:13" s="266" customFormat="1" ht="12.75">
      <c r="A93" s="262">
        <v>83</v>
      </c>
      <c r="B93" s="594" t="s">
        <v>182</v>
      </c>
      <c r="C93" s="591">
        <f t="shared" si="3"/>
        <v>2115.9205999999995</v>
      </c>
      <c r="D93" s="592">
        <v>2115.9205999999995</v>
      </c>
      <c r="E93" s="265"/>
      <c r="F93" s="264"/>
      <c r="G93" s="264"/>
      <c r="H93" s="264"/>
      <c r="I93" s="264"/>
      <c r="J93" s="264"/>
      <c r="K93" s="264"/>
      <c r="L93" s="264"/>
      <c r="M93" s="264"/>
    </row>
    <row r="94" spans="1:13" s="266" customFormat="1" ht="24">
      <c r="A94" s="267">
        <v>84</v>
      </c>
      <c r="B94" s="594" t="s">
        <v>183</v>
      </c>
      <c r="C94" s="591">
        <f t="shared" si="3"/>
        <v>4496.062000000005</v>
      </c>
      <c r="D94" s="592">
        <v>4496.062000000005</v>
      </c>
      <c r="E94" s="265"/>
      <c r="F94" s="264"/>
      <c r="G94" s="264"/>
      <c r="H94" s="264"/>
      <c r="I94" s="264"/>
      <c r="J94" s="264"/>
      <c r="K94" s="264"/>
      <c r="L94" s="264"/>
      <c r="M94" s="264"/>
    </row>
    <row r="95" spans="1:13" s="266" customFormat="1" ht="12.75">
      <c r="A95" s="262">
        <v>85</v>
      </c>
      <c r="B95" s="594" t="s">
        <v>184</v>
      </c>
      <c r="C95" s="591">
        <f t="shared" si="3"/>
        <v>3611.105999999998</v>
      </c>
      <c r="D95" s="592">
        <v>3611.105999999998</v>
      </c>
      <c r="E95" s="265"/>
      <c r="F95" s="264"/>
      <c r="G95" s="264"/>
      <c r="H95" s="264"/>
      <c r="I95" s="264"/>
      <c r="J95" s="264"/>
      <c r="K95" s="264"/>
      <c r="L95" s="264"/>
      <c r="M95" s="264"/>
    </row>
    <row r="96" spans="1:13" s="266" customFormat="1" ht="12.75">
      <c r="A96" s="262">
        <v>86</v>
      </c>
      <c r="B96" s="594" t="s">
        <v>710</v>
      </c>
      <c r="C96" s="591">
        <f t="shared" si="3"/>
        <v>1705.826000000001</v>
      </c>
      <c r="D96" s="592">
        <v>1705.826000000001</v>
      </c>
      <c r="E96" s="265"/>
      <c r="F96" s="264"/>
      <c r="G96" s="264"/>
      <c r="H96" s="264"/>
      <c r="I96" s="264"/>
      <c r="J96" s="264"/>
      <c r="K96" s="264"/>
      <c r="L96" s="264"/>
      <c r="M96" s="264"/>
    </row>
    <row r="97" spans="1:13" s="266" customFormat="1" ht="12.75">
      <c r="A97" s="262">
        <v>87</v>
      </c>
      <c r="B97" s="594" t="s">
        <v>185</v>
      </c>
      <c r="C97" s="591">
        <f t="shared" si="3"/>
        <v>1000</v>
      </c>
      <c r="D97" s="592">
        <v>1000</v>
      </c>
      <c r="E97" s="265"/>
      <c r="F97" s="264"/>
      <c r="G97" s="264"/>
      <c r="H97" s="264"/>
      <c r="I97" s="264"/>
      <c r="J97" s="264"/>
      <c r="K97" s="264"/>
      <c r="L97" s="264"/>
      <c r="M97" s="264"/>
    </row>
    <row r="98" spans="1:13" s="266" customFormat="1" ht="48">
      <c r="A98" s="267">
        <v>88</v>
      </c>
      <c r="B98" s="594" t="s">
        <v>748</v>
      </c>
      <c r="C98" s="591">
        <f t="shared" si="3"/>
        <v>50000</v>
      </c>
      <c r="D98" s="592">
        <v>50000</v>
      </c>
      <c r="E98" s="265"/>
      <c r="F98" s="264"/>
      <c r="G98" s="264"/>
      <c r="H98" s="264"/>
      <c r="I98" s="264"/>
      <c r="J98" s="264"/>
      <c r="K98" s="264"/>
      <c r="L98" s="264"/>
      <c r="M98" s="264"/>
    </row>
    <row r="99" spans="1:13" s="266" customFormat="1" ht="12.75">
      <c r="A99" s="262">
        <v>89</v>
      </c>
      <c r="B99" s="594" t="s">
        <v>186</v>
      </c>
      <c r="C99" s="591">
        <f t="shared" si="3"/>
        <v>27129.939710000006</v>
      </c>
      <c r="D99" s="592">
        <v>27129.939710000006</v>
      </c>
      <c r="E99" s="265"/>
      <c r="F99" s="264"/>
      <c r="G99" s="264"/>
      <c r="H99" s="264"/>
      <c r="I99" s="264"/>
      <c r="J99" s="264"/>
      <c r="K99" s="264"/>
      <c r="L99" s="264"/>
      <c r="M99" s="264"/>
    </row>
    <row r="100" spans="1:13" s="266" customFormat="1" ht="12.75">
      <c r="A100" s="262">
        <v>90</v>
      </c>
      <c r="B100" s="594" t="s">
        <v>187</v>
      </c>
      <c r="C100" s="591">
        <f t="shared" si="3"/>
        <v>2459.2520000000004</v>
      </c>
      <c r="D100" s="592">
        <v>2459.2520000000004</v>
      </c>
      <c r="E100" s="265"/>
      <c r="F100" s="264"/>
      <c r="G100" s="264"/>
      <c r="H100" s="264"/>
      <c r="I100" s="264"/>
      <c r="J100" s="264"/>
      <c r="K100" s="264"/>
      <c r="L100" s="264"/>
      <c r="M100" s="264"/>
    </row>
    <row r="101" spans="1:13" s="266" customFormat="1" ht="12.75">
      <c r="A101" s="262">
        <v>91</v>
      </c>
      <c r="B101" s="594" t="s">
        <v>674</v>
      </c>
      <c r="C101" s="591">
        <f t="shared" si="3"/>
        <v>20000</v>
      </c>
      <c r="D101" s="592">
        <v>20000</v>
      </c>
      <c r="E101" s="265"/>
      <c r="F101" s="264"/>
      <c r="G101" s="264"/>
      <c r="H101" s="264"/>
      <c r="I101" s="264"/>
      <c r="J101" s="264"/>
      <c r="K101" s="264"/>
      <c r="L101" s="264"/>
      <c r="M101" s="264"/>
    </row>
    <row r="102" spans="1:13" s="266" customFormat="1" ht="12.75">
      <c r="A102" s="267">
        <v>92</v>
      </c>
      <c r="B102" s="594" t="s">
        <v>765</v>
      </c>
      <c r="C102" s="591">
        <f t="shared" si="3"/>
        <v>15500</v>
      </c>
      <c r="D102" s="592">
        <v>15500</v>
      </c>
      <c r="E102" s="265"/>
      <c r="F102" s="264"/>
      <c r="G102" s="264"/>
      <c r="H102" s="264"/>
      <c r="I102" s="264"/>
      <c r="J102" s="264"/>
      <c r="K102" s="264"/>
      <c r="L102" s="264"/>
      <c r="M102" s="264"/>
    </row>
    <row r="103" spans="1:13" s="266" customFormat="1" ht="12.75">
      <c r="A103" s="262">
        <v>93</v>
      </c>
      <c r="B103" s="593" t="s">
        <v>764</v>
      </c>
      <c r="C103" s="591">
        <f t="shared" si="3"/>
        <v>23600</v>
      </c>
      <c r="D103" s="592">
        <v>23600</v>
      </c>
      <c r="E103" s="265"/>
      <c r="F103" s="264"/>
      <c r="G103" s="264"/>
      <c r="H103" s="264"/>
      <c r="I103" s="264"/>
      <c r="J103" s="264"/>
      <c r="K103" s="264"/>
      <c r="L103" s="264"/>
      <c r="M103" s="264"/>
    </row>
    <row r="104" spans="1:13" s="271" customFormat="1" ht="40.5" customHeight="1">
      <c r="A104" s="259" t="s">
        <v>35</v>
      </c>
      <c r="B104" s="260" t="s">
        <v>384</v>
      </c>
      <c r="C104" s="261">
        <f aca="true" t="shared" si="4" ref="C104:C109">SUM(D104:M104)</f>
        <v>5700</v>
      </c>
      <c r="D104" s="261"/>
      <c r="E104" s="261"/>
      <c r="F104" s="261">
        <v>5700</v>
      </c>
      <c r="G104" s="261"/>
      <c r="H104" s="261"/>
      <c r="I104" s="261"/>
      <c r="J104" s="261"/>
      <c r="K104" s="261"/>
      <c r="L104" s="261"/>
      <c r="M104" s="261"/>
    </row>
    <row r="105" spans="1:13" s="271" customFormat="1" ht="27" customHeight="1">
      <c r="A105" s="259" t="s">
        <v>36</v>
      </c>
      <c r="B105" s="260" t="s">
        <v>385</v>
      </c>
      <c r="C105" s="261">
        <f t="shared" si="4"/>
        <v>1230</v>
      </c>
      <c r="D105" s="261"/>
      <c r="E105" s="261"/>
      <c r="F105" s="261"/>
      <c r="G105" s="261">
        <f>'[3]Biểu 37'!C37</f>
        <v>1230</v>
      </c>
      <c r="H105" s="261"/>
      <c r="I105" s="261"/>
      <c r="J105" s="261"/>
      <c r="K105" s="261"/>
      <c r="L105" s="261"/>
      <c r="M105" s="261"/>
    </row>
    <row r="106" spans="1:13" s="271" customFormat="1" ht="17.25" customHeight="1">
      <c r="A106" s="259" t="s">
        <v>56</v>
      </c>
      <c r="B106" s="260" t="s">
        <v>386</v>
      </c>
      <c r="C106" s="261">
        <f t="shared" si="4"/>
        <v>70531</v>
      </c>
      <c r="D106" s="261"/>
      <c r="E106" s="261"/>
      <c r="F106" s="261"/>
      <c r="G106" s="261"/>
      <c r="H106" s="261">
        <v>70531</v>
      </c>
      <c r="I106" s="261"/>
      <c r="J106" s="261"/>
      <c r="K106" s="261"/>
      <c r="L106" s="261"/>
      <c r="M106" s="261"/>
    </row>
    <row r="107" spans="1:13" s="271" customFormat="1" ht="26.25" customHeight="1">
      <c r="A107" s="259" t="s">
        <v>59</v>
      </c>
      <c r="B107" s="260" t="s">
        <v>387</v>
      </c>
      <c r="C107" s="261">
        <f t="shared" si="4"/>
        <v>0</v>
      </c>
      <c r="D107" s="261"/>
      <c r="E107" s="261"/>
      <c r="F107" s="261"/>
      <c r="G107" s="261"/>
      <c r="H107" s="261"/>
      <c r="I107" s="261">
        <f>'[3]Biểu 37'!C39</f>
        <v>0</v>
      </c>
      <c r="J107" s="261"/>
      <c r="K107" s="261"/>
      <c r="L107" s="261"/>
      <c r="M107" s="261"/>
    </row>
    <row r="108" spans="1:13" s="271" customFormat="1" ht="27" customHeight="1">
      <c r="A108" s="259" t="s">
        <v>60</v>
      </c>
      <c r="B108" s="260" t="s">
        <v>405</v>
      </c>
      <c r="C108" s="261">
        <f t="shared" si="4"/>
        <v>123874</v>
      </c>
      <c r="D108" s="261"/>
      <c r="E108" s="261">
        <v>123874</v>
      </c>
      <c r="F108" s="261"/>
      <c r="G108" s="261"/>
      <c r="H108" s="261"/>
      <c r="I108" s="261"/>
      <c r="J108" s="261"/>
      <c r="K108" s="261"/>
      <c r="L108" s="261"/>
      <c r="M108" s="261"/>
    </row>
    <row r="109" spans="1:13" s="271" customFormat="1" ht="27" customHeight="1">
      <c r="A109" s="272" t="s">
        <v>61</v>
      </c>
      <c r="B109" s="273" t="s">
        <v>389</v>
      </c>
      <c r="C109" s="274">
        <f t="shared" si="4"/>
        <v>0</v>
      </c>
      <c r="D109" s="274"/>
      <c r="E109" s="274"/>
      <c r="F109" s="274"/>
      <c r="G109" s="274"/>
      <c r="H109" s="274"/>
      <c r="I109" s="274"/>
      <c r="J109" s="274"/>
      <c r="K109" s="274"/>
      <c r="L109" s="274"/>
      <c r="M109" s="274">
        <v>0</v>
      </c>
    </row>
  </sheetData>
  <sheetProtection/>
  <mergeCells count="15">
    <mergeCell ref="G6:G7"/>
    <mergeCell ref="H6:H7"/>
    <mergeCell ref="I6:I7"/>
    <mergeCell ref="J6:L6"/>
    <mergeCell ref="M6:M7"/>
    <mergeCell ref="J1:M1"/>
    <mergeCell ref="A2:M2"/>
    <mergeCell ref="A3:M3"/>
    <mergeCell ref="J5:L5"/>
    <mergeCell ref="A6:A7"/>
    <mergeCell ref="B6:B7"/>
    <mergeCell ref="C6:C7"/>
    <mergeCell ref="D6:D7"/>
    <mergeCell ref="E6:E7"/>
    <mergeCell ref="F6:F7"/>
  </mergeCells>
  <printOptions/>
  <pageMargins left="0.48" right="0.2" top="0.48" bottom="0.52"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0"/>
  </sheetPr>
  <dimension ref="A1:R43"/>
  <sheetViews>
    <sheetView zoomScalePageLayoutView="0" workbookViewId="0" topLeftCell="A1">
      <selection activeCell="C12" sqref="C12:C42"/>
    </sheetView>
  </sheetViews>
  <sheetFormatPr defaultColWidth="9.140625" defaultRowHeight="15"/>
  <cols>
    <col min="1" max="1" width="4.7109375" style="118" bestFit="1" customWidth="1"/>
    <col min="2" max="2" width="28.7109375" style="119" customWidth="1"/>
    <col min="3" max="3" width="8.8515625" style="119" customWidth="1"/>
    <col min="4" max="4" width="9.28125" style="119" bestFit="1" customWidth="1"/>
    <col min="5" max="5" width="7.7109375" style="119" customWidth="1"/>
    <col min="6" max="6" width="8.421875" style="119" customWidth="1"/>
    <col min="7" max="7" width="7.7109375" style="119" customWidth="1"/>
    <col min="8" max="8" width="6.28125" style="119" customWidth="1"/>
    <col min="9" max="9" width="5.00390625" style="119" customWidth="1"/>
    <col min="10" max="10" width="6.57421875" style="119" customWidth="1"/>
    <col min="11" max="11" width="9.28125" style="119" customWidth="1"/>
    <col min="12" max="12" width="8.7109375" style="119" customWidth="1"/>
    <col min="13" max="13" width="8.8515625" style="119" customWidth="1"/>
    <col min="14" max="14" width="8.57421875" style="119" customWidth="1"/>
    <col min="15" max="15" width="8.140625" style="119" customWidth="1"/>
    <col min="16" max="16" width="7.8515625" style="119" customWidth="1"/>
    <col min="17" max="17" width="7.57421875" style="119" customWidth="1"/>
    <col min="18" max="18" width="8.00390625" style="119" customWidth="1"/>
    <col min="19" max="16384" width="9.140625" style="119" customWidth="1"/>
  </cols>
  <sheetData>
    <row r="1" spans="13:16" ht="15">
      <c r="M1" s="656" t="s">
        <v>500</v>
      </c>
      <c r="N1" s="656"/>
      <c r="O1" s="656"/>
      <c r="P1" s="656"/>
    </row>
    <row r="2" spans="1:16" ht="22.5" customHeight="1">
      <c r="A2" s="657" t="s">
        <v>620</v>
      </c>
      <c r="B2" s="657"/>
      <c r="C2" s="657"/>
      <c r="D2" s="657"/>
      <c r="E2" s="657"/>
      <c r="F2" s="657"/>
      <c r="G2" s="657"/>
      <c r="H2" s="657"/>
      <c r="I2" s="657"/>
      <c r="J2" s="657"/>
      <c r="K2" s="657"/>
      <c r="L2" s="657"/>
      <c r="M2" s="657"/>
      <c r="N2" s="657"/>
      <c r="O2" s="657"/>
      <c r="P2" s="657"/>
    </row>
    <row r="3" spans="1:16" s="120" customFormat="1" ht="18.75">
      <c r="A3" s="658" t="str">
        <f>'38'!A3:M3</f>
        <v>(Kèm theo Công văn số 3921/STC-QLNS ngày 21/12/2020 của  Sở Tài chính)</v>
      </c>
      <c r="B3" s="659"/>
      <c r="C3" s="659"/>
      <c r="D3" s="659"/>
      <c r="E3" s="659"/>
      <c r="F3" s="659"/>
      <c r="G3" s="659"/>
      <c r="H3" s="659"/>
      <c r="I3" s="659"/>
      <c r="J3" s="659"/>
      <c r="K3" s="659"/>
      <c r="L3" s="659"/>
      <c r="M3" s="659"/>
      <c r="N3" s="659"/>
      <c r="O3" s="659"/>
      <c r="P3" s="659"/>
    </row>
    <row r="4" spans="12:16" ht="15">
      <c r="L4" s="122"/>
      <c r="M4" s="660" t="s">
        <v>44</v>
      </c>
      <c r="N4" s="660"/>
      <c r="O4" s="660"/>
      <c r="P4" s="660"/>
    </row>
    <row r="5" spans="1:18" ht="15" customHeight="1">
      <c r="A5" s="655" t="s">
        <v>1</v>
      </c>
      <c r="B5" s="655" t="s">
        <v>159</v>
      </c>
      <c r="C5" s="655" t="s">
        <v>160</v>
      </c>
      <c r="D5" s="664" t="s">
        <v>129</v>
      </c>
      <c r="E5" s="664" t="s">
        <v>143</v>
      </c>
      <c r="F5" s="664" t="s">
        <v>144</v>
      </c>
      <c r="G5" s="664" t="s">
        <v>145</v>
      </c>
      <c r="H5" s="664" t="s">
        <v>146</v>
      </c>
      <c r="I5" s="664" t="s">
        <v>147</v>
      </c>
      <c r="J5" s="664" t="s">
        <v>148</v>
      </c>
      <c r="K5" s="661" t="s">
        <v>149</v>
      </c>
      <c r="L5" s="655" t="s">
        <v>161</v>
      </c>
      <c r="M5" s="655"/>
      <c r="N5" s="655" t="s">
        <v>155</v>
      </c>
      <c r="O5" s="655" t="s">
        <v>151</v>
      </c>
      <c r="P5" s="655" t="s">
        <v>656</v>
      </c>
      <c r="Q5" s="655" t="s">
        <v>763</v>
      </c>
      <c r="R5" s="655" t="s">
        <v>152</v>
      </c>
    </row>
    <row r="6" spans="1:18" ht="15">
      <c r="A6" s="655"/>
      <c r="B6" s="655"/>
      <c r="C6" s="655"/>
      <c r="D6" s="664"/>
      <c r="E6" s="664"/>
      <c r="F6" s="664"/>
      <c r="G6" s="664"/>
      <c r="H6" s="664"/>
      <c r="I6" s="664"/>
      <c r="J6" s="664"/>
      <c r="K6" s="662"/>
      <c r="L6" s="655"/>
      <c r="M6" s="655"/>
      <c r="N6" s="655"/>
      <c r="O6" s="655"/>
      <c r="P6" s="655"/>
      <c r="Q6" s="655"/>
      <c r="R6" s="655"/>
    </row>
    <row r="7" spans="1:18" ht="90">
      <c r="A7" s="655"/>
      <c r="B7" s="655"/>
      <c r="C7" s="655"/>
      <c r="D7" s="664"/>
      <c r="E7" s="664"/>
      <c r="F7" s="664"/>
      <c r="G7" s="664"/>
      <c r="H7" s="664"/>
      <c r="I7" s="664"/>
      <c r="J7" s="664"/>
      <c r="K7" s="663"/>
      <c r="L7" s="462" t="s">
        <v>162</v>
      </c>
      <c r="M7" s="462" t="s">
        <v>163</v>
      </c>
      <c r="N7" s="655"/>
      <c r="O7" s="655"/>
      <c r="P7" s="655"/>
      <c r="Q7" s="655"/>
      <c r="R7" s="655"/>
    </row>
    <row r="8" spans="1:18" ht="15">
      <c r="A8" s="462" t="s">
        <v>9</v>
      </c>
      <c r="B8" s="462" t="s">
        <v>10</v>
      </c>
      <c r="C8" s="462">
        <v>1</v>
      </c>
      <c r="D8" s="462">
        <v>2</v>
      </c>
      <c r="E8" s="462">
        <v>3</v>
      </c>
      <c r="F8" s="462">
        <v>4</v>
      </c>
      <c r="G8" s="462">
        <v>5</v>
      </c>
      <c r="H8" s="462">
        <v>6</v>
      </c>
      <c r="I8" s="462">
        <v>7</v>
      </c>
      <c r="J8" s="462">
        <v>8</v>
      </c>
      <c r="K8" s="462">
        <v>9</v>
      </c>
      <c r="L8" s="462">
        <v>10</v>
      </c>
      <c r="M8" s="462">
        <v>11</v>
      </c>
      <c r="N8" s="462">
        <v>12</v>
      </c>
      <c r="O8" s="462">
        <v>13</v>
      </c>
      <c r="P8" s="462">
        <v>14</v>
      </c>
      <c r="Q8" s="462">
        <v>15</v>
      </c>
      <c r="R8" s="462">
        <v>16</v>
      </c>
    </row>
    <row r="9" spans="1:18" ht="15">
      <c r="A9" s="576"/>
      <c r="B9" s="576"/>
      <c r="C9" s="577"/>
      <c r="D9" s="576"/>
      <c r="E9" s="576"/>
      <c r="F9" s="576"/>
      <c r="G9" s="576"/>
      <c r="H9" s="576"/>
      <c r="I9" s="576"/>
      <c r="J9" s="576"/>
      <c r="K9" s="576"/>
      <c r="L9" s="576"/>
      <c r="M9" s="576"/>
      <c r="N9" s="576"/>
      <c r="O9" s="576"/>
      <c r="P9" s="576"/>
      <c r="Q9" s="576"/>
      <c r="R9" s="576"/>
    </row>
    <row r="10" spans="1:18" ht="15">
      <c r="A10" s="121"/>
      <c r="B10" s="121" t="s">
        <v>164</v>
      </c>
      <c r="C10" s="578">
        <f aca="true" t="shared" si="0" ref="C10:R10">SUM(C11:C42)</f>
        <v>762963.6750000004</v>
      </c>
      <c r="D10" s="578">
        <f t="shared" si="0"/>
        <v>36439.628000000004</v>
      </c>
      <c r="E10" s="578">
        <f t="shared" si="0"/>
        <v>0</v>
      </c>
      <c r="F10" s="578">
        <f t="shared" si="0"/>
        <v>78835.33199000011</v>
      </c>
      <c r="G10" s="578">
        <f t="shared" si="0"/>
        <v>50500</v>
      </c>
      <c r="H10" s="578">
        <f t="shared" si="0"/>
        <v>0</v>
      </c>
      <c r="I10" s="578">
        <f t="shared" si="0"/>
        <v>0</v>
      </c>
      <c r="J10" s="578">
        <f t="shared" si="0"/>
        <v>0</v>
      </c>
      <c r="K10" s="578">
        <f t="shared" si="0"/>
        <v>448938.71501000004</v>
      </c>
      <c r="L10" s="578">
        <f t="shared" si="0"/>
        <v>250624.5993</v>
      </c>
      <c r="M10" s="578">
        <f t="shared" si="0"/>
        <v>50026.84600000002</v>
      </c>
      <c r="N10" s="578">
        <f t="shared" si="0"/>
        <v>39150</v>
      </c>
      <c r="O10" s="578">
        <f t="shared" si="0"/>
        <v>0</v>
      </c>
      <c r="P10" s="578">
        <f t="shared" si="0"/>
        <v>15500</v>
      </c>
      <c r="Q10" s="578">
        <f t="shared" si="0"/>
        <v>0</v>
      </c>
      <c r="R10" s="578">
        <f t="shared" si="0"/>
        <v>43600</v>
      </c>
    </row>
    <row r="11" spans="1:18" ht="15">
      <c r="A11" s="579">
        <v>1</v>
      </c>
      <c r="B11" s="580" t="s">
        <v>764</v>
      </c>
      <c r="C11" s="581">
        <f>SUM(D11:K11)+SUM(N11:R11)</f>
        <v>23600</v>
      </c>
      <c r="D11" s="578"/>
      <c r="E11" s="578"/>
      <c r="F11" s="578"/>
      <c r="G11" s="578"/>
      <c r="H11" s="578"/>
      <c r="I11" s="578"/>
      <c r="J11" s="578"/>
      <c r="K11" s="578"/>
      <c r="L11" s="578"/>
      <c r="M11" s="578"/>
      <c r="N11" s="578"/>
      <c r="O11" s="578"/>
      <c r="P11" s="578"/>
      <c r="Q11" s="578"/>
      <c r="R11" s="581">
        <v>23600</v>
      </c>
    </row>
    <row r="12" spans="1:18" ht="15">
      <c r="A12" s="582">
        <v>2</v>
      </c>
      <c r="B12" s="583" t="s">
        <v>165</v>
      </c>
      <c r="C12" s="581">
        <f aca="true" t="shared" si="1" ref="C12:C42">SUM(D12:K12)+SUM(N12:R12)</f>
        <v>20000</v>
      </c>
      <c r="D12" s="581"/>
      <c r="E12" s="581"/>
      <c r="F12" s="581"/>
      <c r="G12" s="581"/>
      <c r="H12" s="581"/>
      <c r="I12" s="581"/>
      <c r="J12" s="581"/>
      <c r="K12" s="581"/>
      <c r="L12" s="581"/>
      <c r="M12" s="581"/>
      <c r="N12" s="581"/>
      <c r="O12" s="581"/>
      <c r="P12" s="581"/>
      <c r="Q12" s="581"/>
      <c r="R12" s="581">
        <v>20000</v>
      </c>
    </row>
    <row r="13" spans="1:18" ht="15">
      <c r="A13" s="582">
        <v>3</v>
      </c>
      <c r="B13" s="584" t="s">
        <v>166</v>
      </c>
      <c r="C13" s="581">
        <v>50000</v>
      </c>
      <c r="D13" s="581"/>
      <c r="E13" s="581"/>
      <c r="F13" s="581"/>
      <c r="G13" s="581"/>
      <c r="H13" s="581"/>
      <c r="I13" s="581"/>
      <c r="J13" s="581"/>
      <c r="K13" s="581"/>
      <c r="L13" s="581"/>
      <c r="M13" s="581"/>
      <c r="N13" s="581"/>
      <c r="O13" s="581"/>
      <c r="P13" s="581"/>
      <c r="Q13" s="581"/>
      <c r="R13" s="581"/>
    </row>
    <row r="14" spans="1:18" ht="15">
      <c r="A14" s="579">
        <v>4</v>
      </c>
      <c r="B14" s="584" t="s">
        <v>167</v>
      </c>
      <c r="C14" s="581">
        <f t="shared" si="1"/>
        <v>220</v>
      </c>
      <c r="D14" s="581"/>
      <c r="E14" s="581"/>
      <c r="F14" s="581"/>
      <c r="G14" s="581"/>
      <c r="H14" s="581"/>
      <c r="I14" s="581"/>
      <c r="J14" s="581"/>
      <c r="K14" s="581">
        <v>220</v>
      </c>
      <c r="L14" s="581">
        <v>220</v>
      </c>
      <c r="M14" s="581"/>
      <c r="N14" s="581"/>
      <c r="O14" s="581"/>
      <c r="P14" s="581"/>
      <c r="Q14" s="581"/>
      <c r="R14" s="581"/>
    </row>
    <row r="15" spans="1:18" ht="30">
      <c r="A15" s="582">
        <v>5</v>
      </c>
      <c r="B15" s="584" t="s">
        <v>168</v>
      </c>
      <c r="C15" s="581">
        <f>SUM(D15:K15)+SUM(N15:R15)</f>
        <v>441782.8936900002</v>
      </c>
      <c r="D15" s="581">
        <v>4000</v>
      </c>
      <c r="E15" s="581"/>
      <c r="F15" s="581">
        <v>65906.4173900001</v>
      </c>
      <c r="G15" s="581">
        <v>50500</v>
      </c>
      <c r="H15" s="581"/>
      <c r="I15" s="581"/>
      <c r="J15" s="581"/>
      <c r="K15" s="581">
        <v>302576.47630000004</v>
      </c>
      <c r="L15" s="581">
        <v>232074.2783</v>
      </c>
      <c r="M15" s="581">
        <v>50026.84600000002</v>
      </c>
      <c r="N15" s="581">
        <v>18800</v>
      </c>
      <c r="O15" s="581"/>
      <c r="P15" s="581"/>
      <c r="Q15" s="581"/>
      <c r="R15" s="581"/>
    </row>
    <row r="16" spans="1:18" ht="15">
      <c r="A16" s="582">
        <v>6</v>
      </c>
      <c r="B16" s="584" t="s">
        <v>169</v>
      </c>
      <c r="C16" s="581">
        <f t="shared" si="1"/>
        <v>3070</v>
      </c>
      <c r="D16" s="581"/>
      <c r="E16" s="581"/>
      <c r="F16" s="581"/>
      <c r="G16" s="581"/>
      <c r="H16" s="581"/>
      <c r="I16" s="581"/>
      <c r="J16" s="581"/>
      <c r="K16" s="581">
        <v>3070</v>
      </c>
      <c r="L16" s="581">
        <v>3070</v>
      </c>
      <c r="M16" s="581"/>
      <c r="N16" s="581"/>
      <c r="O16" s="581"/>
      <c r="P16" s="581"/>
      <c r="Q16" s="581"/>
      <c r="R16" s="581"/>
    </row>
    <row r="17" spans="1:18" ht="15">
      <c r="A17" s="579">
        <v>7</v>
      </c>
      <c r="B17" s="584" t="s">
        <v>170</v>
      </c>
      <c r="C17" s="581">
        <f t="shared" si="1"/>
        <v>1260.321</v>
      </c>
      <c r="D17" s="581"/>
      <c r="E17" s="581"/>
      <c r="F17" s="581"/>
      <c r="G17" s="581"/>
      <c r="H17" s="581"/>
      <c r="I17" s="581"/>
      <c r="J17" s="581"/>
      <c r="K17" s="581">
        <v>1260.321</v>
      </c>
      <c r="L17" s="581">
        <v>1260.321</v>
      </c>
      <c r="M17" s="581"/>
      <c r="N17" s="581"/>
      <c r="O17" s="581"/>
      <c r="P17" s="581"/>
      <c r="Q17" s="581"/>
      <c r="R17" s="581"/>
    </row>
    <row r="18" spans="1:18" ht="15">
      <c r="A18" s="582">
        <v>8</v>
      </c>
      <c r="B18" s="584" t="s">
        <v>172</v>
      </c>
      <c r="C18" s="581">
        <f t="shared" si="1"/>
        <v>4000</v>
      </c>
      <c r="D18" s="581"/>
      <c r="E18" s="581"/>
      <c r="F18" s="581"/>
      <c r="G18" s="581"/>
      <c r="H18" s="581"/>
      <c r="I18" s="581"/>
      <c r="J18" s="581"/>
      <c r="K18" s="581">
        <v>4000</v>
      </c>
      <c r="L18" s="581">
        <v>4000</v>
      </c>
      <c r="M18" s="581"/>
      <c r="N18" s="581"/>
      <c r="O18" s="581"/>
      <c r="P18" s="581"/>
      <c r="Q18" s="581"/>
      <c r="R18" s="581"/>
    </row>
    <row r="19" spans="1:18" ht="15">
      <c r="A19" s="582">
        <v>9</v>
      </c>
      <c r="B19" s="584" t="s">
        <v>187</v>
      </c>
      <c r="C19" s="581">
        <f t="shared" si="1"/>
        <v>10000</v>
      </c>
      <c r="D19" s="581"/>
      <c r="E19" s="581"/>
      <c r="F19" s="581"/>
      <c r="G19" s="581"/>
      <c r="H19" s="581"/>
      <c r="I19" s="581"/>
      <c r="J19" s="581"/>
      <c r="K19" s="581">
        <v>10000</v>
      </c>
      <c r="L19" s="581">
        <v>10000</v>
      </c>
      <c r="M19" s="581"/>
      <c r="N19" s="581"/>
      <c r="O19" s="581"/>
      <c r="P19" s="581"/>
      <c r="Q19" s="581"/>
      <c r="R19" s="581"/>
    </row>
    <row r="20" spans="1:18" ht="30">
      <c r="A20" s="579">
        <v>10</v>
      </c>
      <c r="B20" s="584" t="s">
        <v>173</v>
      </c>
      <c r="C20" s="581">
        <f t="shared" si="1"/>
        <v>897.4960000000001</v>
      </c>
      <c r="D20" s="581">
        <v>897.4960000000001</v>
      </c>
      <c r="E20" s="581"/>
      <c r="F20" s="581"/>
      <c r="G20" s="581"/>
      <c r="H20" s="581"/>
      <c r="I20" s="581"/>
      <c r="J20" s="581"/>
      <c r="K20" s="581">
        <v>0</v>
      </c>
      <c r="L20" s="581"/>
      <c r="M20" s="581"/>
      <c r="N20" s="581"/>
      <c r="O20" s="581"/>
      <c r="P20" s="581"/>
      <c r="Q20" s="581"/>
      <c r="R20" s="581"/>
    </row>
    <row r="21" spans="1:18" ht="30">
      <c r="A21" s="582">
        <v>11</v>
      </c>
      <c r="B21" s="584" t="s">
        <v>699</v>
      </c>
      <c r="C21" s="581">
        <f t="shared" si="1"/>
        <v>4000</v>
      </c>
      <c r="D21" s="581">
        <v>4000</v>
      </c>
      <c r="E21" s="581"/>
      <c r="F21" s="581"/>
      <c r="G21" s="581"/>
      <c r="H21" s="581"/>
      <c r="I21" s="581"/>
      <c r="J21" s="581"/>
      <c r="K21" s="581">
        <v>0</v>
      </c>
      <c r="L21" s="581"/>
      <c r="M21" s="581"/>
      <c r="N21" s="581"/>
      <c r="O21" s="581"/>
      <c r="P21" s="581"/>
      <c r="Q21" s="581"/>
      <c r="R21" s="581"/>
    </row>
    <row r="22" spans="1:18" ht="15">
      <c r="A22" s="582">
        <v>12</v>
      </c>
      <c r="B22" s="584" t="s">
        <v>174</v>
      </c>
      <c r="C22" s="581">
        <f t="shared" si="1"/>
        <v>10000</v>
      </c>
      <c r="D22" s="585">
        <v>10000</v>
      </c>
      <c r="E22" s="581"/>
      <c r="F22" s="581"/>
      <c r="G22" s="581"/>
      <c r="H22" s="581"/>
      <c r="I22" s="581"/>
      <c r="J22" s="581"/>
      <c r="K22" s="581">
        <v>0</v>
      </c>
      <c r="L22" s="581"/>
      <c r="M22" s="581"/>
      <c r="N22" s="581"/>
      <c r="O22" s="581"/>
      <c r="P22" s="581"/>
      <c r="Q22" s="581"/>
      <c r="R22" s="581"/>
    </row>
    <row r="23" spans="1:18" ht="30">
      <c r="A23" s="579">
        <v>13</v>
      </c>
      <c r="B23" s="584" t="s">
        <v>692</v>
      </c>
      <c r="C23" s="581">
        <f t="shared" si="1"/>
        <v>733.8830000000016</v>
      </c>
      <c r="D23" s="581">
        <v>733.8830000000016</v>
      </c>
      <c r="E23" s="581"/>
      <c r="F23" s="581"/>
      <c r="G23" s="581"/>
      <c r="H23" s="581"/>
      <c r="I23" s="581"/>
      <c r="J23" s="581"/>
      <c r="K23" s="581">
        <v>0</v>
      </c>
      <c r="L23" s="581"/>
      <c r="M23" s="581"/>
      <c r="N23" s="581"/>
      <c r="O23" s="581"/>
      <c r="P23" s="581"/>
      <c r="Q23" s="581"/>
      <c r="R23" s="581"/>
    </row>
    <row r="24" spans="1:18" ht="30">
      <c r="A24" s="582">
        <v>14</v>
      </c>
      <c r="B24" s="584" t="s">
        <v>706</v>
      </c>
      <c r="C24" s="581">
        <f t="shared" si="1"/>
        <v>2516</v>
      </c>
      <c r="D24" s="581">
        <v>2516</v>
      </c>
      <c r="E24" s="581"/>
      <c r="F24" s="581"/>
      <c r="G24" s="581"/>
      <c r="H24" s="581"/>
      <c r="I24" s="581"/>
      <c r="J24" s="581"/>
      <c r="K24" s="581">
        <v>0</v>
      </c>
      <c r="L24" s="581"/>
      <c r="M24" s="581"/>
      <c r="N24" s="581"/>
      <c r="O24" s="581"/>
      <c r="P24" s="581"/>
      <c r="Q24" s="581"/>
      <c r="R24" s="581"/>
    </row>
    <row r="25" spans="1:18" ht="45">
      <c r="A25" s="582">
        <v>15</v>
      </c>
      <c r="B25" s="584" t="s">
        <v>703</v>
      </c>
      <c r="C25" s="581">
        <f t="shared" si="1"/>
        <v>8000</v>
      </c>
      <c r="D25" s="585">
        <v>8000</v>
      </c>
      <c r="E25" s="581"/>
      <c r="F25" s="581"/>
      <c r="G25" s="581"/>
      <c r="H25" s="581"/>
      <c r="I25" s="581"/>
      <c r="J25" s="581"/>
      <c r="K25" s="581">
        <v>0</v>
      </c>
      <c r="L25" s="581"/>
      <c r="M25" s="581"/>
      <c r="N25" s="581"/>
      <c r="O25" s="581"/>
      <c r="P25" s="581"/>
      <c r="Q25" s="581"/>
      <c r="R25" s="581"/>
    </row>
    <row r="26" spans="1:18" ht="30">
      <c r="A26" s="579">
        <v>16</v>
      </c>
      <c r="B26" s="584" t="s">
        <v>176</v>
      </c>
      <c r="C26" s="581">
        <f t="shared" si="1"/>
        <v>998.0579999999991</v>
      </c>
      <c r="D26" s="581">
        <v>998.0579999999991</v>
      </c>
      <c r="E26" s="581"/>
      <c r="F26" s="581"/>
      <c r="G26" s="581"/>
      <c r="H26" s="581"/>
      <c r="I26" s="581"/>
      <c r="J26" s="581"/>
      <c r="K26" s="581">
        <v>0</v>
      </c>
      <c r="L26" s="581"/>
      <c r="M26" s="581"/>
      <c r="N26" s="581"/>
      <c r="O26" s="581"/>
      <c r="P26" s="581"/>
      <c r="Q26" s="581"/>
      <c r="R26" s="581"/>
    </row>
    <row r="27" spans="1:18" ht="15">
      <c r="A27" s="582">
        <v>17</v>
      </c>
      <c r="B27" s="584" t="s">
        <v>177</v>
      </c>
      <c r="C27" s="581">
        <f t="shared" si="1"/>
        <v>4494.234000000004</v>
      </c>
      <c r="D27" s="581">
        <v>4494.234000000004</v>
      </c>
      <c r="E27" s="581"/>
      <c r="F27" s="581"/>
      <c r="G27" s="581"/>
      <c r="H27" s="581"/>
      <c r="I27" s="581"/>
      <c r="J27" s="581"/>
      <c r="K27" s="581">
        <v>0</v>
      </c>
      <c r="L27" s="581"/>
      <c r="M27" s="581"/>
      <c r="N27" s="581"/>
      <c r="O27" s="581"/>
      <c r="P27" s="581"/>
      <c r="Q27" s="581"/>
      <c r="R27" s="581"/>
    </row>
    <row r="28" spans="1:18" ht="30">
      <c r="A28" s="582">
        <v>18</v>
      </c>
      <c r="B28" s="584" t="s">
        <v>695</v>
      </c>
      <c r="C28" s="581">
        <f t="shared" si="1"/>
        <v>799.9569999999994</v>
      </c>
      <c r="D28" s="581">
        <v>799.9569999999994</v>
      </c>
      <c r="E28" s="581"/>
      <c r="F28" s="581"/>
      <c r="G28" s="581"/>
      <c r="H28" s="581"/>
      <c r="I28" s="581"/>
      <c r="J28" s="581"/>
      <c r="K28" s="581">
        <v>0</v>
      </c>
      <c r="L28" s="581"/>
      <c r="M28" s="581"/>
      <c r="N28" s="581"/>
      <c r="O28" s="581"/>
      <c r="P28" s="581"/>
      <c r="Q28" s="581"/>
      <c r="R28" s="581"/>
    </row>
    <row r="29" spans="1:18" ht="15">
      <c r="A29" s="579">
        <v>19</v>
      </c>
      <c r="B29" s="584" t="s">
        <v>178</v>
      </c>
      <c r="C29" s="581">
        <f t="shared" si="1"/>
        <v>350</v>
      </c>
      <c r="D29" s="581"/>
      <c r="E29" s="581"/>
      <c r="F29" s="581"/>
      <c r="G29" s="581"/>
      <c r="H29" s="581"/>
      <c r="I29" s="581"/>
      <c r="J29" s="581"/>
      <c r="K29" s="581">
        <v>0</v>
      </c>
      <c r="L29" s="581"/>
      <c r="M29" s="581"/>
      <c r="N29" s="581">
        <v>350</v>
      </c>
      <c r="O29" s="581"/>
      <c r="P29" s="581"/>
      <c r="Q29" s="581"/>
      <c r="R29" s="581"/>
    </row>
    <row r="30" spans="1:18" ht="15">
      <c r="A30" s="582">
        <v>20</v>
      </c>
      <c r="B30" s="584" t="s">
        <v>179</v>
      </c>
      <c r="C30" s="581">
        <f t="shared" si="1"/>
        <v>5850</v>
      </c>
      <c r="D30" s="581"/>
      <c r="E30" s="581"/>
      <c r="F30" s="581"/>
      <c r="G30" s="581"/>
      <c r="H30" s="581"/>
      <c r="I30" s="581"/>
      <c r="J30" s="581"/>
      <c r="K30" s="581">
        <v>5850</v>
      </c>
      <c r="L30" s="581"/>
      <c r="M30" s="581"/>
      <c r="N30" s="581"/>
      <c r="O30" s="581"/>
      <c r="P30" s="581"/>
      <c r="Q30" s="581"/>
      <c r="R30" s="581"/>
    </row>
    <row r="31" spans="1:18" ht="15">
      <c r="A31" s="582">
        <v>21</v>
      </c>
      <c r="B31" s="584" t="s">
        <v>180</v>
      </c>
      <c r="C31" s="581">
        <f t="shared" si="1"/>
        <v>2372.7259999999987</v>
      </c>
      <c r="D31" s="581"/>
      <c r="E31" s="581"/>
      <c r="F31" s="581"/>
      <c r="G31" s="581"/>
      <c r="H31" s="581"/>
      <c r="I31" s="581"/>
      <c r="J31" s="581"/>
      <c r="K31" s="581">
        <v>2372.7259999999987</v>
      </c>
      <c r="L31" s="581"/>
      <c r="M31" s="581"/>
      <c r="N31" s="581"/>
      <c r="O31" s="581"/>
      <c r="P31" s="581"/>
      <c r="Q31" s="581"/>
      <c r="R31" s="581"/>
    </row>
    <row r="32" spans="1:18" ht="15">
      <c r="A32" s="579">
        <v>22</v>
      </c>
      <c r="B32" s="584" t="s">
        <v>181</v>
      </c>
      <c r="C32" s="581">
        <f t="shared" si="1"/>
        <v>40000</v>
      </c>
      <c r="D32" s="581"/>
      <c r="E32" s="581"/>
      <c r="F32" s="581"/>
      <c r="G32" s="581"/>
      <c r="H32" s="581"/>
      <c r="I32" s="581"/>
      <c r="J32" s="581"/>
      <c r="K32" s="581">
        <v>40000</v>
      </c>
      <c r="L32" s="581"/>
      <c r="M32" s="581"/>
      <c r="N32" s="581"/>
      <c r="O32" s="581"/>
      <c r="P32" s="581"/>
      <c r="Q32" s="581"/>
      <c r="R32" s="581"/>
    </row>
    <row r="33" spans="1:18" ht="20.25" customHeight="1">
      <c r="A33" s="582">
        <v>23</v>
      </c>
      <c r="B33" s="584" t="s">
        <v>182</v>
      </c>
      <c r="C33" s="581">
        <f t="shared" si="1"/>
        <v>2115.9205999999995</v>
      </c>
      <c r="D33" s="581"/>
      <c r="E33" s="581"/>
      <c r="F33" s="581">
        <v>2115.9205999999995</v>
      </c>
      <c r="G33" s="581"/>
      <c r="H33" s="581"/>
      <c r="I33" s="581"/>
      <c r="J33" s="581"/>
      <c r="K33" s="581">
        <v>0</v>
      </c>
      <c r="L33" s="581"/>
      <c r="M33" s="581"/>
      <c r="N33" s="581"/>
      <c r="O33" s="581"/>
      <c r="P33" s="581"/>
      <c r="Q33" s="581"/>
      <c r="R33" s="581"/>
    </row>
    <row r="34" spans="1:18" ht="34.5" customHeight="1">
      <c r="A34" s="582">
        <v>24</v>
      </c>
      <c r="B34" s="584" t="s">
        <v>183</v>
      </c>
      <c r="C34" s="581">
        <f t="shared" si="1"/>
        <v>4496.062000000005</v>
      </c>
      <c r="D34" s="581"/>
      <c r="E34" s="581"/>
      <c r="F34" s="585">
        <v>4496.062000000005</v>
      </c>
      <c r="G34" s="581"/>
      <c r="H34" s="581"/>
      <c r="I34" s="581"/>
      <c r="J34" s="581"/>
      <c r="K34" s="581">
        <v>0</v>
      </c>
      <c r="L34" s="581"/>
      <c r="M34" s="581"/>
      <c r="N34" s="581"/>
      <c r="O34" s="581"/>
      <c r="P34" s="581"/>
      <c r="Q34" s="581"/>
      <c r="R34" s="581"/>
    </row>
    <row r="35" spans="1:18" ht="30" customHeight="1">
      <c r="A35" s="579">
        <v>25</v>
      </c>
      <c r="B35" s="584" t="s">
        <v>184</v>
      </c>
      <c r="C35" s="581">
        <f t="shared" si="1"/>
        <v>3611.105999999998</v>
      </c>
      <c r="D35" s="581"/>
      <c r="E35" s="581"/>
      <c r="F35" s="581">
        <v>3611.105999999998</v>
      </c>
      <c r="G35" s="581"/>
      <c r="H35" s="581"/>
      <c r="I35" s="581"/>
      <c r="J35" s="581"/>
      <c r="K35" s="581">
        <v>0</v>
      </c>
      <c r="L35" s="581"/>
      <c r="M35" s="581"/>
      <c r="N35" s="581"/>
      <c r="O35" s="581"/>
      <c r="P35" s="581"/>
      <c r="Q35" s="581"/>
      <c r="R35" s="581"/>
    </row>
    <row r="36" spans="1:18" ht="30">
      <c r="A36" s="582">
        <v>26</v>
      </c>
      <c r="B36" s="584" t="s">
        <v>710</v>
      </c>
      <c r="C36" s="581">
        <f t="shared" si="1"/>
        <v>1705.826000000001</v>
      </c>
      <c r="D36" s="581"/>
      <c r="E36" s="581"/>
      <c r="F36" s="581">
        <v>1705.826000000001</v>
      </c>
      <c r="G36" s="581"/>
      <c r="H36" s="581"/>
      <c r="I36" s="581"/>
      <c r="J36" s="581"/>
      <c r="K36" s="581">
        <v>0</v>
      </c>
      <c r="L36" s="581"/>
      <c r="M36" s="581"/>
      <c r="N36" s="581"/>
      <c r="O36" s="581"/>
      <c r="P36" s="581"/>
      <c r="Q36" s="581"/>
      <c r="R36" s="581"/>
    </row>
    <row r="37" spans="1:18" ht="15">
      <c r="A37" s="582">
        <v>27</v>
      </c>
      <c r="B37" s="584" t="s">
        <v>185</v>
      </c>
      <c r="C37" s="581">
        <f t="shared" si="1"/>
        <v>1000</v>
      </c>
      <c r="D37" s="581"/>
      <c r="E37" s="581"/>
      <c r="F37" s="581">
        <v>1000</v>
      </c>
      <c r="G37" s="581"/>
      <c r="H37" s="581"/>
      <c r="I37" s="581"/>
      <c r="J37" s="581"/>
      <c r="K37" s="581">
        <v>0</v>
      </c>
      <c r="L37" s="581"/>
      <c r="M37" s="581"/>
      <c r="N37" s="581"/>
      <c r="O37" s="581"/>
      <c r="P37" s="581"/>
      <c r="Q37" s="581"/>
      <c r="R37" s="581"/>
    </row>
    <row r="38" spans="1:18" ht="75">
      <c r="A38" s="579">
        <v>28</v>
      </c>
      <c r="B38" s="584" t="s">
        <v>748</v>
      </c>
      <c r="C38" s="581">
        <f t="shared" si="1"/>
        <v>50000</v>
      </c>
      <c r="D38" s="581"/>
      <c r="E38" s="581"/>
      <c r="F38" s="581"/>
      <c r="G38" s="581"/>
      <c r="H38" s="581"/>
      <c r="I38" s="581"/>
      <c r="J38" s="581"/>
      <c r="K38" s="581">
        <v>50000</v>
      </c>
      <c r="L38" s="581"/>
      <c r="M38" s="581"/>
      <c r="N38" s="581"/>
      <c r="O38" s="581"/>
      <c r="P38" s="581"/>
      <c r="Q38" s="581"/>
      <c r="R38" s="581"/>
    </row>
    <row r="39" spans="1:18" ht="15">
      <c r="A39" s="582">
        <v>29</v>
      </c>
      <c r="B39" s="584" t="s">
        <v>186</v>
      </c>
      <c r="C39" s="581">
        <f t="shared" si="1"/>
        <v>27129.939710000006</v>
      </c>
      <c r="D39" s="581"/>
      <c r="E39" s="581"/>
      <c r="F39" s="581"/>
      <c r="G39" s="581"/>
      <c r="H39" s="581"/>
      <c r="I39" s="581"/>
      <c r="J39" s="581"/>
      <c r="K39" s="581">
        <v>27129.939710000006</v>
      </c>
      <c r="L39" s="581"/>
      <c r="M39" s="581"/>
      <c r="N39" s="581"/>
      <c r="O39" s="581"/>
      <c r="P39" s="581"/>
      <c r="Q39" s="581"/>
      <c r="R39" s="581"/>
    </row>
    <row r="40" spans="1:18" ht="23.25" customHeight="1">
      <c r="A40" s="582">
        <v>30</v>
      </c>
      <c r="B40" s="584" t="s">
        <v>187</v>
      </c>
      <c r="C40" s="581">
        <f t="shared" si="1"/>
        <v>2459.2520000000004</v>
      </c>
      <c r="D40" s="581"/>
      <c r="E40" s="581"/>
      <c r="F40" s="581"/>
      <c r="G40" s="581"/>
      <c r="H40" s="581"/>
      <c r="I40" s="581"/>
      <c r="J40" s="581"/>
      <c r="K40" s="581">
        <v>2459.2520000000004</v>
      </c>
      <c r="L40" s="581"/>
      <c r="M40" s="581"/>
      <c r="N40" s="581"/>
      <c r="O40" s="581"/>
      <c r="P40" s="581"/>
      <c r="Q40" s="581"/>
      <c r="R40" s="581"/>
    </row>
    <row r="41" spans="1:18" ht="15">
      <c r="A41" s="579">
        <v>31</v>
      </c>
      <c r="B41" s="584" t="s">
        <v>674</v>
      </c>
      <c r="C41" s="581">
        <f t="shared" si="1"/>
        <v>20000</v>
      </c>
      <c r="D41" s="581"/>
      <c r="E41" s="581"/>
      <c r="F41" s="581"/>
      <c r="G41" s="581"/>
      <c r="H41" s="581"/>
      <c r="I41" s="581"/>
      <c r="J41" s="581"/>
      <c r="K41" s="581">
        <v>0</v>
      </c>
      <c r="L41" s="581"/>
      <c r="M41" s="581"/>
      <c r="N41" s="581">
        <v>20000</v>
      </c>
      <c r="O41" s="581"/>
      <c r="P41" s="581"/>
      <c r="Q41" s="581"/>
      <c r="R41" s="581"/>
    </row>
    <row r="42" spans="1:18" ht="15">
      <c r="A42" s="582">
        <v>32</v>
      </c>
      <c r="B42" s="584" t="s">
        <v>765</v>
      </c>
      <c r="C42" s="581">
        <f t="shared" si="1"/>
        <v>15500</v>
      </c>
      <c r="D42" s="581"/>
      <c r="E42" s="581"/>
      <c r="F42" s="581"/>
      <c r="G42" s="581"/>
      <c r="H42" s="581"/>
      <c r="I42" s="581"/>
      <c r="J42" s="581"/>
      <c r="K42" s="581">
        <v>0</v>
      </c>
      <c r="L42" s="581"/>
      <c r="M42" s="581"/>
      <c r="N42" s="581"/>
      <c r="O42" s="581"/>
      <c r="P42" s="581">
        <v>15500</v>
      </c>
      <c r="Q42" s="581"/>
      <c r="R42" s="581"/>
    </row>
    <row r="43" spans="1:18" ht="15">
      <c r="A43" s="586"/>
      <c r="B43" s="587"/>
      <c r="C43" s="588">
        <v>0</v>
      </c>
      <c r="D43" s="588"/>
      <c r="E43" s="588"/>
      <c r="F43" s="588"/>
      <c r="G43" s="588"/>
      <c r="H43" s="588"/>
      <c r="I43" s="588"/>
      <c r="J43" s="588"/>
      <c r="K43" s="588"/>
      <c r="L43" s="588"/>
      <c r="M43" s="588"/>
      <c r="N43" s="588"/>
      <c r="O43" s="588"/>
      <c r="P43" s="588"/>
      <c r="Q43" s="588"/>
      <c r="R43" s="588"/>
    </row>
  </sheetData>
  <sheetProtection/>
  <mergeCells count="21">
    <mergeCell ref="P5:P7"/>
    <mergeCell ref="G5:G7"/>
    <mergeCell ref="H5:H7"/>
    <mergeCell ref="I5:I7"/>
    <mergeCell ref="J5:J7"/>
    <mergeCell ref="B5:B7"/>
    <mergeCell ref="K5:K7"/>
    <mergeCell ref="D5:D7"/>
    <mergeCell ref="E5:E7"/>
    <mergeCell ref="F5:F7"/>
    <mergeCell ref="O5:O7"/>
    <mergeCell ref="C5:C7"/>
    <mergeCell ref="N5:N7"/>
    <mergeCell ref="Q5:Q7"/>
    <mergeCell ref="R5:R7"/>
    <mergeCell ref="L5:M6"/>
    <mergeCell ref="M1:P1"/>
    <mergeCell ref="A2:P2"/>
    <mergeCell ref="A3:P3"/>
    <mergeCell ref="M4:P4"/>
    <mergeCell ref="A5:A7"/>
  </mergeCells>
  <printOptions/>
  <pageMargins left="0.2" right="0.1" top="0.3" bottom="0.3" header="0.3" footer="0.3"/>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W209"/>
  <sheetViews>
    <sheetView zoomScalePageLayoutView="0" workbookViewId="0" topLeftCell="A55">
      <selection activeCell="A72" sqref="A72"/>
    </sheetView>
  </sheetViews>
  <sheetFormatPr defaultColWidth="9.140625" defaultRowHeight="18.75" customHeight="1"/>
  <cols>
    <col min="1" max="1" width="4.7109375" style="534" customWidth="1"/>
    <col min="2" max="2" width="31.28125" style="535" customWidth="1"/>
    <col min="3" max="3" width="9.28125" style="128" customWidth="1"/>
    <col min="4" max="4" width="8.28125" style="129" customWidth="1"/>
    <col min="5" max="5" width="7.28125" style="128" customWidth="1"/>
    <col min="6" max="6" width="7.7109375" style="128" customWidth="1"/>
    <col min="7" max="7" width="8.28125" style="128" customWidth="1"/>
    <col min="8" max="8" width="7.8515625" style="128" customWidth="1"/>
    <col min="9" max="9" width="7.00390625" style="128" customWidth="1"/>
    <col min="10" max="10" width="7.57421875" style="128" customWidth="1"/>
    <col min="11" max="11" width="8.8515625" style="128" customWidth="1"/>
    <col min="12" max="14" width="7.8515625" style="128" customWidth="1"/>
    <col min="15" max="15" width="8.7109375" style="128" customWidth="1"/>
    <col min="16" max="17" width="7.8515625" style="128" customWidth="1"/>
    <col min="18" max="18" width="7.7109375" style="128" customWidth="1"/>
    <col min="19" max="19" width="7.8515625" style="128" customWidth="1"/>
    <col min="20" max="20" width="7.140625" style="128" customWidth="1"/>
    <col min="21" max="21" width="17.28125" style="126" customWidth="1"/>
    <col min="22" max="22" width="10.57421875" style="126" bestFit="1" customWidth="1"/>
    <col min="23" max="16384" width="9.140625" style="126" customWidth="1"/>
  </cols>
  <sheetData>
    <row r="1" spans="3:20" ht="21" customHeight="1">
      <c r="C1" s="123"/>
      <c r="D1" s="124"/>
      <c r="E1" s="123"/>
      <c r="F1" s="125"/>
      <c r="G1" s="125"/>
      <c r="H1" s="125"/>
      <c r="I1" s="125"/>
      <c r="J1" s="123"/>
      <c r="K1" s="123"/>
      <c r="L1" s="123"/>
      <c r="M1" s="123"/>
      <c r="N1" s="123"/>
      <c r="O1" s="677" t="s">
        <v>502</v>
      </c>
      <c r="P1" s="677"/>
      <c r="Q1" s="677"/>
      <c r="R1" s="677"/>
      <c r="S1" s="677"/>
      <c r="T1" s="677"/>
    </row>
    <row r="2" spans="1:20" s="127" customFormat="1" ht="18.75" customHeight="1">
      <c r="A2" s="665" t="s">
        <v>503</v>
      </c>
      <c r="B2" s="665"/>
      <c r="C2" s="665"/>
      <c r="D2" s="665"/>
      <c r="E2" s="665"/>
      <c r="F2" s="665"/>
      <c r="G2" s="665"/>
      <c r="H2" s="665"/>
      <c r="I2" s="665"/>
      <c r="J2" s="665"/>
      <c r="K2" s="665"/>
      <c r="L2" s="665"/>
      <c r="M2" s="665"/>
      <c r="N2" s="665"/>
      <c r="O2" s="665"/>
      <c r="P2" s="665"/>
      <c r="Q2" s="665"/>
      <c r="R2" s="665"/>
      <c r="S2" s="665"/>
      <c r="T2" s="665"/>
    </row>
    <row r="3" spans="1:20" s="127" customFormat="1" ht="18.75" customHeight="1">
      <c r="A3" s="665" t="s">
        <v>621</v>
      </c>
      <c r="B3" s="665"/>
      <c r="C3" s="665"/>
      <c r="D3" s="665"/>
      <c r="E3" s="665"/>
      <c r="F3" s="665"/>
      <c r="G3" s="665"/>
      <c r="H3" s="665"/>
      <c r="I3" s="665"/>
      <c r="J3" s="665"/>
      <c r="K3" s="665"/>
      <c r="L3" s="665"/>
      <c r="M3" s="665"/>
      <c r="N3" s="665"/>
      <c r="O3" s="665"/>
      <c r="P3" s="665"/>
      <c r="Q3" s="665"/>
      <c r="R3" s="665"/>
      <c r="S3" s="665"/>
      <c r="T3" s="665"/>
    </row>
    <row r="4" spans="1:20" s="127" customFormat="1" ht="20.25" customHeight="1">
      <c r="A4" s="678" t="str">
        <f>'39'!A3:P3</f>
        <v>(Kèm theo Công văn số 3921/STC-QLNS ngày 21/12/2020 của  Sở Tài chính)</v>
      </c>
      <c r="B4" s="679"/>
      <c r="C4" s="679"/>
      <c r="D4" s="679"/>
      <c r="E4" s="679"/>
      <c r="F4" s="679"/>
      <c r="G4" s="679"/>
      <c r="H4" s="679"/>
      <c r="I4" s="679"/>
      <c r="J4" s="679"/>
      <c r="K4" s="679"/>
      <c r="L4" s="679"/>
      <c r="M4" s="679"/>
      <c r="N4" s="679"/>
      <c r="O4" s="679"/>
      <c r="P4" s="679"/>
      <c r="Q4" s="679"/>
      <c r="R4" s="679"/>
      <c r="S4" s="679"/>
      <c r="T4" s="679"/>
    </row>
    <row r="5" spans="6:20" ht="18.75" customHeight="1">
      <c r="F5" s="130"/>
      <c r="G5" s="130"/>
      <c r="H5" s="130"/>
      <c r="I5" s="130"/>
      <c r="J5" s="130"/>
      <c r="K5" s="130"/>
      <c r="L5" s="130"/>
      <c r="M5" s="130"/>
      <c r="N5" s="130"/>
      <c r="O5" s="680" t="s">
        <v>44</v>
      </c>
      <c r="P5" s="680"/>
      <c r="Q5" s="680"/>
      <c r="R5" s="680"/>
      <c r="S5" s="680"/>
      <c r="T5" s="680"/>
    </row>
    <row r="6" spans="1:20" ht="18.75" customHeight="1">
      <c r="A6" s="668" t="s">
        <v>1</v>
      </c>
      <c r="B6" s="668" t="s">
        <v>188</v>
      </c>
      <c r="C6" s="667" t="s">
        <v>160</v>
      </c>
      <c r="D6" s="669" t="s">
        <v>161</v>
      </c>
      <c r="E6" s="669"/>
      <c r="F6" s="669"/>
      <c r="G6" s="669"/>
      <c r="H6" s="669"/>
      <c r="I6" s="669"/>
      <c r="J6" s="669"/>
      <c r="K6" s="669"/>
      <c r="L6" s="669"/>
      <c r="M6" s="669"/>
      <c r="N6" s="669"/>
      <c r="O6" s="669"/>
      <c r="P6" s="669"/>
      <c r="Q6" s="669"/>
      <c r="R6" s="669"/>
      <c r="S6" s="669"/>
      <c r="T6" s="669"/>
    </row>
    <row r="7" spans="1:20" s="131" customFormat="1" ht="18.75" customHeight="1">
      <c r="A7" s="668"/>
      <c r="B7" s="668"/>
      <c r="C7" s="667"/>
      <c r="D7" s="670" t="s">
        <v>189</v>
      </c>
      <c r="E7" s="666" t="s">
        <v>190</v>
      </c>
      <c r="F7" s="666" t="s">
        <v>144</v>
      </c>
      <c r="G7" s="666" t="s">
        <v>145</v>
      </c>
      <c r="H7" s="666" t="s">
        <v>146</v>
      </c>
      <c r="I7" s="666" t="s">
        <v>147</v>
      </c>
      <c r="J7" s="666" t="s">
        <v>148</v>
      </c>
      <c r="K7" s="666" t="s">
        <v>149</v>
      </c>
      <c r="L7" s="674" t="s">
        <v>161</v>
      </c>
      <c r="M7" s="675"/>
      <c r="N7" s="676"/>
      <c r="O7" s="666" t="s">
        <v>155</v>
      </c>
      <c r="P7" s="666" t="s">
        <v>151</v>
      </c>
      <c r="Q7" s="671" t="s">
        <v>650</v>
      </c>
      <c r="R7" s="671" t="s">
        <v>656</v>
      </c>
      <c r="S7" s="671" t="s">
        <v>657</v>
      </c>
      <c r="T7" s="666" t="s">
        <v>191</v>
      </c>
    </row>
    <row r="8" spans="1:20" s="131" customFormat="1" ht="18.75" customHeight="1">
      <c r="A8" s="668"/>
      <c r="B8" s="668"/>
      <c r="C8" s="667"/>
      <c r="D8" s="670"/>
      <c r="E8" s="666"/>
      <c r="F8" s="666"/>
      <c r="G8" s="666"/>
      <c r="H8" s="666"/>
      <c r="I8" s="666"/>
      <c r="J8" s="666"/>
      <c r="K8" s="666"/>
      <c r="L8" s="666" t="s">
        <v>162</v>
      </c>
      <c r="M8" s="666" t="s">
        <v>622</v>
      </c>
      <c r="N8" s="671" t="s">
        <v>658</v>
      </c>
      <c r="O8" s="666"/>
      <c r="P8" s="666"/>
      <c r="Q8" s="672"/>
      <c r="R8" s="672"/>
      <c r="S8" s="672"/>
      <c r="T8" s="666"/>
    </row>
    <row r="9" spans="1:21" s="131" customFormat="1" ht="18.75" customHeight="1">
      <c r="A9" s="668"/>
      <c r="B9" s="668"/>
      <c r="C9" s="667"/>
      <c r="D9" s="670"/>
      <c r="E9" s="666"/>
      <c r="F9" s="666"/>
      <c r="G9" s="666"/>
      <c r="H9" s="666"/>
      <c r="I9" s="666"/>
      <c r="J9" s="666"/>
      <c r="K9" s="666"/>
      <c r="L9" s="666"/>
      <c r="M9" s="666"/>
      <c r="N9" s="672"/>
      <c r="O9" s="666"/>
      <c r="P9" s="666"/>
      <c r="Q9" s="672"/>
      <c r="R9" s="672"/>
      <c r="S9" s="672"/>
      <c r="T9" s="666"/>
      <c r="U9" s="132"/>
    </row>
    <row r="10" spans="1:20" s="133" customFormat="1" ht="43.5" customHeight="1">
      <c r="A10" s="668"/>
      <c r="B10" s="668"/>
      <c r="C10" s="667"/>
      <c r="D10" s="670"/>
      <c r="E10" s="666"/>
      <c r="F10" s="666"/>
      <c r="G10" s="666"/>
      <c r="H10" s="666"/>
      <c r="I10" s="666"/>
      <c r="J10" s="666"/>
      <c r="K10" s="666"/>
      <c r="L10" s="666"/>
      <c r="M10" s="666"/>
      <c r="N10" s="673"/>
      <c r="O10" s="666"/>
      <c r="P10" s="666"/>
      <c r="Q10" s="673"/>
      <c r="R10" s="673"/>
      <c r="S10" s="673"/>
      <c r="T10" s="666"/>
    </row>
    <row r="11" spans="1:20" s="133" customFormat="1" ht="24" customHeight="1">
      <c r="A11" s="536" t="s">
        <v>9</v>
      </c>
      <c r="B11" s="536" t="s">
        <v>10</v>
      </c>
      <c r="C11" s="418">
        <v>1</v>
      </c>
      <c r="D11" s="419">
        <v>2</v>
      </c>
      <c r="E11" s="186">
        <v>3</v>
      </c>
      <c r="F11" s="418">
        <v>4</v>
      </c>
      <c r="G11" s="419">
        <v>5</v>
      </c>
      <c r="H11" s="186">
        <v>6</v>
      </c>
      <c r="I11" s="418">
        <v>7</v>
      </c>
      <c r="J11" s="419">
        <v>8</v>
      </c>
      <c r="K11" s="186" t="s">
        <v>659</v>
      </c>
      <c r="L11" s="418">
        <v>10</v>
      </c>
      <c r="M11" s="419">
        <v>11</v>
      </c>
      <c r="N11" s="418">
        <v>12</v>
      </c>
      <c r="O11" s="419">
        <v>13</v>
      </c>
      <c r="P11" s="418">
        <v>14</v>
      </c>
      <c r="Q11" s="419">
        <v>15</v>
      </c>
      <c r="R11" s="418">
        <v>16</v>
      </c>
      <c r="S11" s="419">
        <v>17</v>
      </c>
      <c r="T11" s="418">
        <v>18</v>
      </c>
    </row>
    <row r="12" spans="1:23" s="136" customFormat="1" ht="18.75" customHeight="1">
      <c r="A12" s="537"/>
      <c r="B12" s="538" t="s">
        <v>192</v>
      </c>
      <c r="C12" s="533">
        <f aca="true" t="shared" si="0" ref="C12:T12">SUM(C13:C72)</f>
        <v>2476161</v>
      </c>
      <c r="D12" s="533">
        <f t="shared" si="0"/>
        <v>544924</v>
      </c>
      <c r="E12" s="533">
        <f t="shared" si="0"/>
        <v>34677</v>
      </c>
      <c r="F12" s="533">
        <f t="shared" si="0"/>
        <v>745984</v>
      </c>
      <c r="G12" s="533">
        <f t="shared" si="0"/>
        <v>52089</v>
      </c>
      <c r="H12" s="533">
        <f t="shared" si="0"/>
        <v>20005</v>
      </c>
      <c r="I12" s="533">
        <f t="shared" si="0"/>
        <v>0</v>
      </c>
      <c r="J12" s="533">
        <f t="shared" si="0"/>
        <v>8331</v>
      </c>
      <c r="K12" s="533">
        <f t="shared" si="0"/>
        <v>158995</v>
      </c>
      <c r="L12" s="533">
        <f t="shared" si="0"/>
        <v>61871</v>
      </c>
      <c r="M12" s="533">
        <f t="shared" si="0"/>
        <v>80704</v>
      </c>
      <c r="N12" s="533">
        <f t="shared" si="0"/>
        <v>16420</v>
      </c>
      <c r="O12" s="533">
        <f t="shared" si="0"/>
        <v>417238</v>
      </c>
      <c r="P12" s="533">
        <f t="shared" si="0"/>
        <v>208226</v>
      </c>
      <c r="Q12" s="533">
        <f t="shared" si="0"/>
        <v>213684</v>
      </c>
      <c r="R12" s="533">
        <f t="shared" si="0"/>
        <v>50623</v>
      </c>
      <c r="S12" s="533">
        <f t="shared" si="0"/>
        <v>17155</v>
      </c>
      <c r="T12" s="533">
        <f t="shared" si="0"/>
        <v>4230</v>
      </c>
      <c r="U12" s="134"/>
      <c r="V12" s="134"/>
      <c r="W12" s="135"/>
    </row>
    <row r="13" spans="1:21" s="138" customFormat="1" ht="18.75" customHeight="1">
      <c r="A13" s="539">
        <v>1</v>
      </c>
      <c r="B13" s="540" t="s">
        <v>193</v>
      </c>
      <c r="C13" s="479">
        <f>SUM(D13:K13)+O13+P13+Q13+R13+S13+T13</f>
        <v>130777</v>
      </c>
      <c r="D13" s="480"/>
      <c r="E13" s="481"/>
      <c r="F13" s="481"/>
      <c r="G13" s="481"/>
      <c r="H13" s="481"/>
      <c r="I13" s="481"/>
      <c r="J13" s="481"/>
      <c r="K13" s="481">
        <f>L13+M13+N13</f>
        <v>61871</v>
      </c>
      <c r="L13" s="137">
        <v>61871</v>
      </c>
      <c r="M13" s="137"/>
      <c r="N13" s="137"/>
      <c r="O13" s="137">
        <v>17410</v>
      </c>
      <c r="P13" s="137"/>
      <c r="Q13" s="137">
        <v>51496</v>
      </c>
      <c r="R13" s="137"/>
      <c r="S13" s="137"/>
      <c r="T13" s="137"/>
      <c r="U13" s="134"/>
    </row>
    <row r="14" spans="1:21" s="138" customFormat="1" ht="18.75" customHeight="1">
      <c r="A14" s="541">
        <v>2</v>
      </c>
      <c r="B14" s="542" t="s">
        <v>678</v>
      </c>
      <c r="C14" s="139">
        <f aca="true" t="shared" si="1" ref="C14:C72">SUM(D14:K14)+O14+P14+Q14+R14+S14+T14</f>
        <v>109612</v>
      </c>
      <c r="D14" s="140">
        <v>448</v>
      </c>
      <c r="E14" s="141"/>
      <c r="F14" s="141"/>
      <c r="G14" s="141"/>
      <c r="H14" s="141"/>
      <c r="I14" s="141"/>
      <c r="J14" s="141">
        <v>128</v>
      </c>
      <c r="K14" s="141">
        <f aca="true" t="shared" si="2" ref="K14:K72">L14+M14+N14</f>
        <v>79402</v>
      </c>
      <c r="L14" s="141"/>
      <c r="M14" s="141">
        <v>79402</v>
      </c>
      <c r="N14" s="141"/>
      <c r="O14" s="141">
        <v>29634</v>
      </c>
      <c r="P14" s="141"/>
      <c r="Q14" s="141"/>
      <c r="R14" s="141"/>
      <c r="S14" s="141"/>
      <c r="T14" s="141"/>
      <c r="U14" s="134"/>
    </row>
    <row r="15" spans="1:21" s="146" customFormat="1" ht="28.5" customHeight="1">
      <c r="A15" s="541">
        <v>3</v>
      </c>
      <c r="B15" s="542" t="s">
        <v>194</v>
      </c>
      <c r="C15" s="139">
        <f t="shared" si="1"/>
        <v>842</v>
      </c>
      <c r="D15" s="142"/>
      <c r="E15" s="142"/>
      <c r="F15" s="142"/>
      <c r="G15" s="142"/>
      <c r="H15" s="142"/>
      <c r="I15" s="142"/>
      <c r="J15" s="142"/>
      <c r="K15" s="141">
        <f t="shared" si="2"/>
        <v>842</v>
      </c>
      <c r="L15" s="142"/>
      <c r="M15" s="142">
        <v>842</v>
      </c>
      <c r="N15" s="142"/>
      <c r="O15" s="142"/>
      <c r="P15" s="142"/>
      <c r="Q15" s="142"/>
      <c r="R15" s="142"/>
      <c r="S15" s="142"/>
      <c r="T15" s="142"/>
      <c r="U15" s="134"/>
    </row>
    <row r="16" spans="1:21" s="148" customFormat="1" ht="28.5" customHeight="1">
      <c r="A16" s="541">
        <v>4</v>
      </c>
      <c r="B16" s="543" t="s">
        <v>195</v>
      </c>
      <c r="C16" s="139">
        <f t="shared" si="1"/>
        <v>460</v>
      </c>
      <c r="D16" s="142"/>
      <c r="E16" s="142"/>
      <c r="F16" s="142"/>
      <c r="G16" s="142"/>
      <c r="H16" s="142"/>
      <c r="I16" s="142"/>
      <c r="J16" s="142"/>
      <c r="K16" s="141">
        <f t="shared" si="2"/>
        <v>460</v>
      </c>
      <c r="L16" s="142"/>
      <c r="M16" s="142">
        <v>460</v>
      </c>
      <c r="N16" s="142"/>
      <c r="O16" s="142"/>
      <c r="P16" s="142"/>
      <c r="Q16" s="142"/>
      <c r="R16" s="142"/>
      <c r="S16" s="142"/>
      <c r="T16" s="142"/>
      <c r="U16" s="147"/>
    </row>
    <row r="17" spans="1:21" s="149" customFormat="1" ht="18.75" customHeight="1">
      <c r="A17" s="541">
        <v>5</v>
      </c>
      <c r="B17" s="542" t="s">
        <v>196</v>
      </c>
      <c r="C17" s="139">
        <f t="shared" si="1"/>
        <v>15701</v>
      </c>
      <c r="D17" s="142"/>
      <c r="E17" s="142"/>
      <c r="F17" s="142"/>
      <c r="G17" s="142"/>
      <c r="H17" s="142"/>
      <c r="I17" s="142"/>
      <c r="J17" s="142">
        <v>7107</v>
      </c>
      <c r="K17" s="141">
        <f t="shared" si="2"/>
        <v>0</v>
      </c>
      <c r="L17" s="142"/>
      <c r="M17" s="142"/>
      <c r="N17" s="142"/>
      <c r="O17" s="142">
        <v>8594</v>
      </c>
      <c r="P17" s="142"/>
      <c r="Q17" s="142"/>
      <c r="R17" s="142"/>
      <c r="S17" s="142"/>
      <c r="T17" s="142"/>
      <c r="U17" s="134"/>
    </row>
    <row r="18" spans="1:21" s="150" customFormat="1" ht="18.75" customHeight="1">
      <c r="A18" s="541">
        <v>6</v>
      </c>
      <c r="B18" s="542" t="s">
        <v>197</v>
      </c>
      <c r="C18" s="139">
        <f t="shared" si="1"/>
        <v>8482</v>
      </c>
      <c r="D18" s="142"/>
      <c r="E18" s="142"/>
      <c r="F18" s="142"/>
      <c r="G18" s="142"/>
      <c r="H18" s="142"/>
      <c r="I18" s="142"/>
      <c r="J18" s="142"/>
      <c r="K18" s="141">
        <f t="shared" si="2"/>
        <v>0</v>
      </c>
      <c r="L18" s="142"/>
      <c r="M18" s="142"/>
      <c r="N18" s="142"/>
      <c r="O18" s="142">
        <f>6629+1853</f>
        <v>8482</v>
      </c>
      <c r="P18" s="142"/>
      <c r="Q18" s="142"/>
      <c r="R18" s="142"/>
      <c r="S18" s="142"/>
      <c r="T18" s="142"/>
      <c r="U18" s="134"/>
    </row>
    <row r="19" spans="1:21" s="150" customFormat="1" ht="18.75" customHeight="1">
      <c r="A19" s="541">
        <v>7</v>
      </c>
      <c r="B19" s="542" t="s">
        <v>198</v>
      </c>
      <c r="C19" s="139">
        <f t="shared" si="1"/>
        <v>15483</v>
      </c>
      <c r="D19" s="142">
        <v>280</v>
      </c>
      <c r="E19" s="143"/>
      <c r="F19" s="143"/>
      <c r="G19" s="143"/>
      <c r="H19" s="143"/>
      <c r="I19" s="143"/>
      <c r="J19" s="143"/>
      <c r="K19" s="141">
        <f t="shared" si="2"/>
        <v>7559</v>
      </c>
      <c r="L19" s="143"/>
      <c r="M19" s="143"/>
      <c r="N19" s="143">
        <v>7559</v>
      </c>
      <c r="O19" s="143">
        <v>7644</v>
      </c>
      <c r="P19" s="143"/>
      <c r="Q19" s="143"/>
      <c r="R19" s="143"/>
      <c r="S19" s="143"/>
      <c r="T19" s="143"/>
      <c r="U19" s="134"/>
    </row>
    <row r="20" spans="1:21" s="150" customFormat="1" ht="18.75" customHeight="1">
      <c r="A20" s="541">
        <v>8</v>
      </c>
      <c r="B20" s="542" t="s">
        <v>199</v>
      </c>
      <c r="C20" s="139">
        <f t="shared" si="1"/>
        <v>10560</v>
      </c>
      <c r="D20" s="142">
        <v>880</v>
      </c>
      <c r="E20" s="143"/>
      <c r="F20" s="143"/>
      <c r="G20" s="143"/>
      <c r="H20" s="143"/>
      <c r="I20" s="143"/>
      <c r="J20" s="143"/>
      <c r="K20" s="141">
        <f t="shared" si="2"/>
        <v>0</v>
      </c>
      <c r="L20" s="143"/>
      <c r="M20" s="143"/>
      <c r="N20" s="143"/>
      <c r="O20" s="143">
        <v>6826</v>
      </c>
      <c r="P20" s="143">
        <v>2854</v>
      </c>
      <c r="Q20" s="143"/>
      <c r="R20" s="143"/>
      <c r="S20" s="143"/>
      <c r="T20" s="143"/>
      <c r="U20" s="134"/>
    </row>
    <row r="21" spans="1:21" s="150" customFormat="1" ht="18.75" customHeight="1">
      <c r="A21" s="541">
        <v>9</v>
      </c>
      <c r="B21" s="542" t="s">
        <v>200</v>
      </c>
      <c r="C21" s="139">
        <f t="shared" si="1"/>
        <v>8879</v>
      </c>
      <c r="D21" s="142">
        <v>315</v>
      </c>
      <c r="E21" s="143"/>
      <c r="F21" s="143"/>
      <c r="G21" s="143"/>
      <c r="H21" s="143"/>
      <c r="I21" s="143"/>
      <c r="J21" s="143"/>
      <c r="K21" s="141">
        <f t="shared" si="2"/>
        <v>1054</v>
      </c>
      <c r="L21" s="143"/>
      <c r="M21" s="143"/>
      <c r="N21" s="143">
        <v>1054</v>
      </c>
      <c r="O21" s="143">
        <v>7510</v>
      </c>
      <c r="P21" s="143"/>
      <c r="Q21" s="143"/>
      <c r="R21" s="143"/>
      <c r="S21" s="143"/>
      <c r="T21" s="143"/>
      <c r="U21" s="134"/>
    </row>
    <row r="22" spans="1:21" s="151" customFormat="1" ht="18.75" customHeight="1">
      <c r="A22" s="541">
        <v>10</v>
      </c>
      <c r="B22" s="542" t="s">
        <v>201</v>
      </c>
      <c r="C22" s="139">
        <f t="shared" si="1"/>
        <v>22845</v>
      </c>
      <c r="D22" s="142">
        <v>407</v>
      </c>
      <c r="E22" s="143"/>
      <c r="F22" s="143"/>
      <c r="G22" s="143"/>
      <c r="H22" s="143"/>
      <c r="I22" s="143"/>
      <c r="J22" s="143"/>
      <c r="K22" s="141">
        <f t="shared" si="2"/>
        <v>1349</v>
      </c>
      <c r="L22" s="143"/>
      <c r="M22" s="143"/>
      <c r="N22" s="143">
        <v>1349</v>
      </c>
      <c r="O22" s="143">
        <v>21089</v>
      </c>
      <c r="P22" s="143"/>
      <c r="Q22" s="143"/>
      <c r="R22" s="143"/>
      <c r="S22" s="143"/>
      <c r="T22" s="143"/>
      <c r="U22" s="134"/>
    </row>
    <row r="23" spans="1:21" s="150" customFormat="1" ht="18" customHeight="1">
      <c r="A23" s="541">
        <v>11</v>
      </c>
      <c r="B23" s="542" t="s">
        <v>202</v>
      </c>
      <c r="C23" s="139">
        <f t="shared" si="1"/>
        <v>9604</v>
      </c>
      <c r="D23" s="142">
        <v>224</v>
      </c>
      <c r="E23" s="143"/>
      <c r="F23" s="143"/>
      <c r="G23" s="143"/>
      <c r="H23" s="143"/>
      <c r="I23" s="143"/>
      <c r="J23" s="143"/>
      <c r="K23" s="141">
        <f t="shared" si="2"/>
        <v>2513</v>
      </c>
      <c r="L23" s="143"/>
      <c r="M23" s="143"/>
      <c r="N23" s="143">
        <v>2513</v>
      </c>
      <c r="O23" s="143">
        <v>4867</v>
      </c>
      <c r="P23" s="143"/>
      <c r="Q23" s="143">
        <v>2000</v>
      </c>
      <c r="R23" s="143"/>
      <c r="S23" s="143"/>
      <c r="T23" s="143"/>
      <c r="U23" s="134"/>
    </row>
    <row r="24" spans="1:21" s="150" customFormat="1" ht="18.75" customHeight="1">
      <c r="A24" s="541">
        <v>12</v>
      </c>
      <c r="B24" s="542" t="s">
        <v>203</v>
      </c>
      <c r="C24" s="139">
        <f t="shared" si="1"/>
        <v>430024</v>
      </c>
      <c r="D24" s="142">
        <v>360619</v>
      </c>
      <c r="E24" s="143"/>
      <c r="F24" s="143"/>
      <c r="G24" s="143"/>
      <c r="H24" s="143"/>
      <c r="I24" s="143"/>
      <c r="J24" s="143"/>
      <c r="K24" s="141">
        <f t="shared" si="2"/>
        <v>0</v>
      </c>
      <c r="L24" s="143"/>
      <c r="M24" s="143"/>
      <c r="N24" s="143"/>
      <c r="O24" s="143">
        <v>7932</v>
      </c>
      <c r="P24" s="143"/>
      <c r="Q24" s="143">
        <v>61473</v>
      </c>
      <c r="R24" s="143"/>
      <c r="S24" s="143"/>
      <c r="T24" s="143"/>
      <c r="U24" s="134"/>
    </row>
    <row r="25" spans="1:21" s="144" customFormat="1" ht="18.75" customHeight="1">
      <c r="A25" s="541">
        <v>13</v>
      </c>
      <c r="B25" s="542" t="s">
        <v>204</v>
      </c>
      <c r="C25" s="139">
        <f t="shared" si="1"/>
        <v>18788</v>
      </c>
      <c r="D25" s="142">
        <v>18788</v>
      </c>
      <c r="E25" s="143"/>
      <c r="F25" s="143"/>
      <c r="G25" s="143"/>
      <c r="H25" s="143"/>
      <c r="I25" s="143"/>
      <c r="J25" s="143"/>
      <c r="K25" s="141">
        <f t="shared" si="2"/>
        <v>0</v>
      </c>
      <c r="L25" s="143"/>
      <c r="M25" s="143"/>
      <c r="N25" s="143"/>
      <c r="O25" s="143"/>
      <c r="P25" s="143"/>
      <c r="Q25" s="143"/>
      <c r="R25" s="143"/>
      <c r="S25" s="143"/>
      <c r="T25" s="143"/>
      <c r="U25" s="134"/>
    </row>
    <row r="26" spans="1:21" s="152" customFormat="1" ht="18.75" customHeight="1">
      <c r="A26" s="541">
        <v>14</v>
      </c>
      <c r="B26" s="542" t="s">
        <v>205</v>
      </c>
      <c r="C26" s="139">
        <f t="shared" si="1"/>
        <v>20221</v>
      </c>
      <c r="D26" s="142">
        <v>20221</v>
      </c>
      <c r="E26" s="143"/>
      <c r="F26" s="143"/>
      <c r="G26" s="143"/>
      <c r="H26" s="143"/>
      <c r="I26" s="143"/>
      <c r="J26" s="143"/>
      <c r="K26" s="141">
        <f t="shared" si="2"/>
        <v>0</v>
      </c>
      <c r="L26" s="143"/>
      <c r="M26" s="143"/>
      <c r="N26" s="143"/>
      <c r="O26" s="143"/>
      <c r="P26" s="143"/>
      <c r="Q26" s="143"/>
      <c r="R26" s="143"/>
      <c r="S26" s="143"/>
      <c r="T26" s="143"/>
      <c r="U26" s="134"/>
    </row>
    <row r="27" spans="1:21" s="144" customFormat="1" ht="18.75" customHeight="1">
      <c r="A27" s="541">
        <v>15</v>
      </c>
      <c r="B27" s="544" t="s">
        <v>206</v>
      </c>
      <c r="C27" s="139">
        <f t="shared" si="1"/>
        <v>9087</v>
      </c>
      <c r="D27" s="142">
        <v>9087</v>
      </c>
      <c r="E27" s="143"/>
      <c r="F27" s="143"/>
      <c r="G27" s="143"/>
      <c r="H27" s="143"/>
      <c r="I27" s="143"/>
      <c r="J27" s="143"/>
      <c r="K27" s="141">
        <f t="shared" si="2"/>
        <v>0</v>
      </c>
      <c r="L27" s="143"/>
      <c r="M27" s="143"/>
      <c r="N27" s="143"/>
      <c r="O27" s="143"/>
      <c r="P27" s="143"/>
      <c r="Q27" s="143"/>
      <c r="R27" s="143"/>
      <c r="S27" s="143"/>
      <c r="T27" s="143"/>
      <c r="U27" s="134"/>
    </row>
    <row r="28" spans="1:21" s="144" customFormat="1" ht="18.75" customHeight="1">
      <c r="A28" s="541">
        <v>16</v>
      </c>
      <c r="B28" s="542" t="s">
        <v>207</v>
      </c>
      <c r="C28" s="139">
        <f t="shared" si="1"/>
        <v>9353</v>
      </c>
      <c r="D28" s="142">
        <v>9353</v>
      </c>
      <c r="E28" s="143"/>
      <c r="F28" s="143"/>
      <c r="G28" s="143"/>
      <c r="H28" s="143"/>
      <c r="I28" s="143"/>
      <c r="J28" s="143"/>
      <c r="K28" s="141">
        <f t="shared" si="2"/>
        <v>0</v>
      </c>
      <c r="L28" s="143"/>
      <c r="M28" s="143"/>
      <c r="N28" s="143"/>
      <c r="O28" s="143"/>
      <c r="P28" s="143"/>
      <c r="Q28" s="143"/>
      <c r="R28" s="143"/>
      <c r="S28" s="143"/>
      <c r="T28" s="143"/>
      <c r="U28" s="134"/>
    </row>
    <row r="29" spans="1:21" s="144" customFormat="1" ht="18.75" customHeight="1">
      <c r="A29" s="541">
        <v>17</v>
      </c>
      <c r="B29" s="542" t="s">
        <v>208</v>
      </c>
      <c r="C29" s="139">
        <f t="shared" si="1"/>
        <v>17934</v>
      </c>
      <c r="D29" s="142">
        <v>2160</v>
      </c>
      <c r="E29" s="143"/>
      <c r="F29" s="143"/>
      <c r="G29" s="143"/>
      <c r="H29" s="143"/>
      <c r="I29" s="143"/>
      <c r="J29" s="143"/>
      <c r="K29" s="141">
        <f t="shared" si="2"/>
        <v>2295</v>
      </c>
      <c r="L29" s="143"/>
      <c r="M29" s="143"/>
      <c r="N29" s="143">
        <v>2295</v>
      </c>
      <c r="O29" s="143">
        <v>13479</v>
      </c>
      <c r="P29" s="143"/>
      <c r="Q29" s="143"/>
      <c r="R29" s="143"/>
      <c r="S29" s="143"/>
      <c r="T29" s="143"/>
      <c r="U29" s="134"/>
    </row>
    <row r="30" spans="1:21" s="138" customFormat="1" ht="18.75" customHeight="1">
      <c r="A30" s="541">
        <v>18</v>
      </c>
      <c r="B30" s="542" t="s">
        <v>209</v>
      </c>
      <c r="C30" s="139">
        <f t="shared" si="1"/>
        <v>457045</v>
      </c>
      <c r="D30" s="142">
        <v>610</v>
      </c>
      <c r="E30" s="143"/>
      <c r="F30" s="143">
        <v>445984</v>
      </c>
      <c r="G30" s="143"/>
      <c r="H30" s="143"/>
      <c r="I30" s="143"/>
      <c r="J30" s="143">
        <v>720</v>
      </c>
      <c r="K30" s="141">
        <f t="shared" si="2"/>
        <v>0</v>
      </c>
      <c r="L30" s="143"/>
      <c r="M30" s="143"/>
      <c r="N30" s="143"/>
      <c r="O30" s="143">
        <f>9731</f>
        <v>9731</v>
      </c>
      <c r="P30" s="143"/>
      <c r="Q30" s="143"/>
      <c r="R30" s="143"/>
      <c r="S30" s="143"/>
      <c r="T30" s="143"/>
      <c r="U30" s="134"/>
    </row>
    <row r="31" spans="1:21" s="153" customFormat="1" ht="18.75" customHeight="1">
      <c r="A31" s="541">
        <v>19</v>
      </c>
      <c r="B31" s="542" t="s">
        <v>210</v>
      </c>
      <c r="C31" s="139">
        <f t="shared" si="1"/>
        <v>4675</v>
      </c>
      <c r="D31" s="142">
        <v>4675</v>
      </c>
      <c r="E31" s="143"/>
      <c r="F31" s="143"/>
      <c r="G31" s="143"/>
      <c r="H31" s="143"/>
      <c r="I31" s="143"/>
      <c r="J31" s="143"/>
      <c r="K31" s="141">
        <f t="shared" si="2"/>
        <v>0</v>
      </c>
      <c r="L31" s="143"/>
      <c r="M31" s="143"/>
      <c r="N31" s="143"/>
      <c r="O31" s="143"/>
      <c r="P31" s="143"/>
      <c r="Q31" s="143"/>
      <c r="R31" s="143"/>
      <c r="S31" s="143"/>
      <c r="T31" s="143"/>
      <c r="U31" s="134"/>
    </row>
    <row r="32" spans="1:21" s="138" customFormat="1" ht="18.75" customHeight="1">
      <c r="A32" s="541">
        <v>20</v>
      </c>
      <c r="B32" s="542" t="s">
        <v>211</v>
      </c>
      <c r="C32" s="139">
        <f t="shared" si="1"/>
        <v>142298</v>
      </c>
      <c r="D32" s="142">
        <v>77174</v>
      </c>
      <c r="E32" s="143"/>
      <c r="F32" s="143"/>
      <c r="G32" s="143">
        <v>52089</v>
      </c>
      <c r="H32" s="143"/>
      <c r="I32" s="143"/>
      <c r="J32" s="143"/>
      <c r="K32" s="141">
        <f t="shared" si="2"/>
        <v>0</v>
      </c>
      <c r="L32" s="143"/>
      <c r="M32" s="143"/>
      <c r="N32" s="143"/>
      <c r="O32" s="143">
        <f>8670-1</f>
        <v>8669</v>
      </c>
      <c r="P32" s="143"/>
      <c r="Q32" s="143">
        <v>4366</v>
      </c>
      <c r="R32" s="143"/>
      <c r="S32" s="143"/>
      <c r="T32" s="143"/>
      <c r="U32" s="134"/>
    </row>
    <row r="33" spans="1:21" s="144" customFormat="1" ht="30.75" customHeight="1">
      <c r="A33" s="541">
        <v>21</v>
      </c>
      <c r="B33" s="544" t="s">
        <v>212</v>
      </c>
      <c r="C33" s="139">
        <f t="shared" si="1"/>
        <v>20005</v>
      </c>
      <c r="D33" s="142"/>
      <c r="E33" s="143"/>
      <c r="F33" s="143"/>
      <c r="G33" s="143"/>
      <c r="H33" s="143">
        <v>20005</v>
      </c>
      <c r="I33" s="143"/>
      <c r="J33" s="143"/>
      <c r="K33" s="141">
        <f t="shared" si="2"/>
        <v>0</v>
      </c>
      <c r="L33" s="143"/>
      <c r="M33" s="143"/>
      <c r="N33" s="143"/>
      <c r="O33" s="143"/>
      <c r="P33" s="143"/>
      <c r="Q33" s="143"/>
      <c r="R33" s="143"/>
      <c r="S33" s="143"/>
      <c r="T33" s="143"/>
      <c r="U33" s="134"/>
    </row>
    <row r="34" spans="1:21" s="138" customFormat="1" ht="30.75" customHeight="1">
      <c r="A34" s="541">
        <v>22</v>
      </c>
      <c r="B34" s="542" t="s">
        <v>213</v>
      </c>
      <c r="C34" s="139">
        <f t="shared" si="1"/>
        <v>241574</v>
      </c>
      <c r="D34" s="142">
        <v>29825</v>
      </c>
      <c r="E34" s="143"/>
      <c r="F34" s="143"/>
      <c r="G34" s="143"/>
      <c r="H34" s="143"/>
      <c r="I34" s="143"/>
      <c r="J34" s="143"/>
      <c r="K34" s="141">
        <f t="shared" si="2"/>
        <v>0</v>
      </c>
      <c r="L34" s="143"/>
      <c r="M34" s="143"/>
      <c r="N34" s="143"/>
      <c r="O34" s="143">
        <v>10263</v>
      </c>
      <c r="P34" s="143">
        <v>201486</v>
      </c>
      <c r="Q34" s="143"/>
      <c r="R34" s="143"/>
      <c r="S34" s="143"/>
      <c r="T34" s="143"/>
      <c r="U34" s="134"/>
    </row>
    <row r="35" spans="1:21" s="154" customFormat="1" ht="18.75" customHeight="1">
      <c r="A35" s="541">
        <v>23</v>
      </c>
      <c r="B35" s="542" t="s">
        <v>214</v>
      </c>
      <c r="C35" s="139">
        <f t="shared" si="1"/>
        <v>37549</v>
      </c>
      <c r="D35" s="142"/>
      <c r="E35" s="143">
        <v>32179</v>
      </c>
      <c r="F35" s="143"/>
      <c r="G35" s="143"/>
      <c r="H35" s="143"/>
      <c r="I35" s="143"/>
      <c r="J35" s="143"/>
      <c r="K35" s="141">
        <f t="shared" si="2"/>
        <v>0</v>
      </c>
      <c r="L35" s="143"/>
      <c r="M35" s="143"/>
      <c r="N35" s="143"/>
      <c r="O35" s="143">
        <v>5370</v>
      </c>
      <c r="P35" s="143"/>
      <c r="Q35" s="143"/>
      <c r="R35" s="143"/>
      <c r="S35" s="143"/>
      <c r="T35" s="143"/>
      <c r="U35" s="134"/>
    </row>
    <row r="36" spans="1:21" s="138" customFormat="1" ht="28.5" customHeight="1">
      <c r="A36" s="541">
        <v>24</v>
      </c>
      <c r="B36" s="544" t="s">
        <v>215</v>
      </c>
      <c r="C36" s="139">
        <f t="shared" si="1"/>
        <v>16044</v>
      </c>
      <c r="D36" s="142">
        <v>440</v>
      </c>
      <c r="E36" s="143"/>
      <c r="F36" s="143"/>
      <c r="G36" s="143"/>
      <c r="H36" s="143"/>
      <c r="I36" s="143"/>
      <c r="J36" s="143"/>
      <c r="K36" s="141">
        <f t="shared" si="2"/>
        <v>0</v>
      </c>
      <c r="L36" s="143"/>
      <c r="M36" s="143"/>
      <c r="N36" s="143"/>
      <c r="O36" s="143">
        <v>15604</v>
      </c>
      <c r="P36" s="143"/>
      <c r="Q36" s="143"/>
      <c r="R36" s="143"/>
      <c r="S36" s="143"/>
      <c r="T36" s="143"/>
      <c r="U36" s="134"/>
    </row>
    <row r="37" spans="1:21" s="152" customFormat="1" ht="18.75" customHeight="1">
      <c r="A37" s="541">
        <v>25</v>
      </c>
      <c r="B37" s="542" t="s">
        <v>216</v>
      </c>
      <c r="C37" s="139">
        <f t="shared" si="1"/>
        <v>10108</v>
      </c>
      <c r="D37" s="142"/>
      <c r="E37" s="143"/>
      <c r="F37" s="143"/>
      <c r="G37" s="143"/>
      <c r="H37" s="143"/>
      <c r="I37" s="143"/>
      <c r="J37" s="143"/>
      <c r="K37" s="141">
        <f t="shared" si="2"/>
        <v>0</v>
      </c>
      <c r="L37" s="143"/>
      <c r="M37" s="143"/>
      <c r="N37" s="143"/>
      <c r="O37" s="143">
        <v>10108</v>
      </c>
      <c r="P37" s="143"/>
      <c r="Q37" s="143"/>
      <c r="R37" s="143"/>
      <c r="S37" s="143"/>
      <c r="T37" s="143"/>
      <c r="U37" s="134"/>
    </row>
    <row r="38" spans="1:21" s="144" customFormat="1" ht="18.75" customHeight="1">
      <c r="A38" s="541">
        <v>26</v>
      </c>
      <c r="B38" s="542" t="s">
        <v>217</v>
      </c>
      <c r="C38" s="139">
        <f t="shared" si="1"/>
        <v>23150</v>
      </c>
      <c r="D38" s="142">
        <v>2696</v>
      </c>
      <c r="E38" s="143"/>
      <c r="F38" s="143"/>
      <c r="G38" s="143"/>
      <c r="H38" s="143"/>
      <c r="I38" s="143"/>
      <c r="J38" s="143"/>
      <c r="K38" s="141">
        <f t="shared" si="2"/>
        <v>1490</v>
      </c>
      <c r="L38" s="143"/>
      <c r="M38" s="143"/>
      <c r="N38" s="143">
        <v>1490</v>
      </c>
      <c r="O38" s="143">
        <v>18964</v>
      </c>
      <c r="P38" s="143"/>
      <c r="Q38" s="143"/>
      <c r="R38" s="143"/>
      <c r="S38" s="143"/>
      <c r="T38" s="143"/>
      <c r="U38" s="134"/>
    </row>
    <row r="39" spans="1:21" s="144" customFormat="1" ht="29.25" customHeight="1">
      <c r="A39" s="541">
        <v>27</v>
      </c>
      <c r="B39" s="542" t="s">
        <v>218</v>
      </c>
      <c r="C39" s="139">
        <f t="shared" si="1"/>
        <v>2772</v>
      </c>
      <c r="D39" s="142">
        <v>386</v>
      </c>
      <c r="E39" s="143"/>
      <c r="F39" s="143"/>
      <c r="G39" s="143"/>
      <c r="H39" s="143"/>
      <c r="I39" s="143"/>
      <c r="J39" s="143"/>
      <c r="K39" s="141">
        <f t="shared" si="2"/>
        <v>0</v>
      </c>
      <c r="L39" s="143"/>
      <c r="M39" s="143"/>
      <c r="N39" s="143"/>
      <c r="O39" s="143">
        <v>2386</v>
      </c>
      <c r="P39" s="143"/>
      <c r="Q39" s="143"/>
      <c r="R39" s="143"/>
      <c r="S39" s="143"/>
      <c r="T39" s="143"/>
      <c r="U39" s="134"/>
    </row>
    <row r="40" spans="1:21" s="144" customFormat="1" ht="28.5" customHeight="1">
      <c r="A40" s="541">
        <v>28</v>
      </c>
      <c r="B40" s="542" t="s">
        <v>219</v>
      </c>
      <c r="C40" s="139">
        <f t="shared" si="1"/>
        <v>4376</v>
      </c>
      <c r="D40" s="142">
        <v>457</v>
      </c>
      <c r="E40" s="143"/>
      <c r="F40" s="143"/>
      <c r="G40" s="143"/>
      <c r="H40" s="143"/>
      <c r="I40" s="143"/>
      <c r="J40" s="143"/>
      <c r="K40" s="141">
        <f t="shared" si="2"/>
        <v>160</v>
      </c>
      <c r="L40" s="143"/>
      <c r="M40" s="143"/>
      <c r="N40" s="143">
        <v>160</v>
      </c>
      <c r="O40" s="143">
        <v>3759</v>
      </c>
      <c r="P40" s="143"/>
      <c r="Q40" s="143"/>
      <c r="R40" s="143"/>
      <c r="S40" s="143"/>
      <c r="T40" s="143"/>
      <c r="U40" s="134"/>
    </row>
    <row r="41" spans="1:21" s="152" customFormat="1" ht="18.75" customHeight="1">
      <c r="A41" s="541">
        <v>29</v>
      </c>
      <c r="B41" s="542" t="s">
        <v>220</v>
      </c>
      <c r="C41" s="139">
        <f t="shared" si="1"/>
        <v>154742</v>
      </c>
      <c r="D41" s="142"/>
      <c r="E41" s="143"/>
      <c r="F41" s="143"/>
      <c r="G41" s="143"/>
      <c r="H41" s="143"/>
      <c r="I41" s="143"/>
      <c r="J41" s="143"/>
      <c r="K41" s="141">
        <f t="shared" si="2"/>
        <v>0</v>
      </c>
      <c r="L41" s="143"/>
      <c r="M41" s="143"/>
      <c r="N41" s="143"/>
      <c r="O41" s="143">
        <v>154742</v>
      </c>
      <c r="P41" s="143"/>
      <c r="Q41" s="143"/>
      <c r="R41" s="143"/>
      <c r="S41" s="143"/>
      <c r="T41" s="143"/>
      <c r="U41" s="134"/>
    </row>
    <row r="42" spans="1:21" s="155" customFormat="1" ht="21.75" customHeight="1">
      <c r="A42" s="541">
        <v>30</v>
      </c>
      <c r="B42" s="542" t="s">
        <v>221</v>
      </c>
      <c r="C42" s="139">
        <f t="shared" si="1"/>
        <v>9736</v>
      </c>
      <c r="D42" s="142">
        <v>1822</v>
      </c>
      <c r="E42" s="143"/>
      <c r="F42" s="143"/>
      <c r="G42" s="143"/>
      <c r="H42" s="143"/>
      <c r="I42" s="143"/>
      <c r="J42" s="143"/>
      <c r="K42" s="141">
        <f t="shared" si="2"/>
        <v>0</v>
      </c>
      <c r="L42" s="143"/>
      <c r="M42" s="143"/>
      <c r="N42" s="143"/>
      <c r="O42" s="143">
        <v>7914</v>
      </c>
      <c r="P42" s="143"/>
      <c r="Q42" s="143"/>
      <c r="R42" s="143"/>
      <c r="S42" s="143"/>
      <c r="T42" s="143"/>
      <c r="U42" s="134"/>
    </row>
    <row r="43" spans="1:21" s="144" customFormat="1" ht="21" customHeight="1">
      <c r="A43" s="541">
        <v>31</v>
      </c>
      <c r="B43" s="542" t="s">
        <v>222</v>
      </c>
      <c r="C43" s="139">
        <f t="shared" si="1"/>
        <v>6561</v>
      </c>
      <c r="D43" s="142">
        <v>1657</v>
      </c>
      <c r="E43" s="143"/>
      <c r="F43" s="143"/>
      <c r="G43" s="143"/>
      <c r="H43" s="143"/>
      <c r="I43" s="143"/>
      <c r="J43" s="143">
        <v>376</v>
      </c>
      <c r="K43" s="141">
        <f t="shared" si="2"/>
        <v>0</v>
      </c>
      <c r="L43" s="143"/>
      <c r="M43" s="143"/>
      <c r="N43" s="143"/>
      <c r="O43" s="143">
        <v>4528</v>
      </c>
      <c r="P43" s="143"/>
      <c r="Q43" s="143"/>
      <c r="R43" s="143"/>
      <c r="S43" s="143"/>
      <c r="T43" s="143"/>
      <c r="U43" s="134"/>
    </row>
    <row r="44" spans="1:21" s="144" customFormat="1" ht="21" customHeight="1">
      <c r="A44" s="541">
        <v>32</v>
      </c>
      <c r="B44" s="542" t="s">
        <v>223</v>
      </c>
      <c r="C44" s="139">
        <f t="shared" si="1"/>
        <v>6722</v>
      </c>
      <c r="D44" s="142">
        <v>1406</v>
      </c>
      <c r="E44" s="143"/>
      <c r="F44" s="143"/>
      <c r="G44" s="143"/>
      <c r="H44" s="143"/>
      <c r="I44" s="143"/>
      <c r="J44" s="143"/>
      <c r="K44" s="141">
        <f t="shared" si="2"/>
        <v>0</v>
      </c>
      <c r="L44" s="143"/>
      <c r="M44" s="143"/>
      <c r="N44" s="143"/>
      <c r="O44" s="143">
        <v>5316</v>
      </c>
      <c r="P44" s="143"/>
      <c r="Q44" s="143"/>
      <c r="R44" s="143"/>
      <c r="S44" s="143"/>
      <c r="T44" s="143"/>
      <c r="U44" s="134"/>
    </row>
    <row r="45" spans="1:21" s="152" customFormat="1" ht="22.5" customHeight="1">
      <c r="A45" s="541">
        <v>33</v>
      </c>
      <c r="B45" s="542" t="s">
        <v>224</v>
      </c>
      <c r="C45" s="139">
        <f t="shared" si="1"/>
        <v>5824</v>
      </c>
      <c r="D45" s="142"/>
      <c r="E45" s="143">
        <v>60</v>
      </c>
      <c r="F45" s="143"/>
      <c r="G45" s="143"/>
      <c r="H45" s="143"/>
      <c r="I45" s="143"/>
      <c r="J45" s="143"/>
      <c r="K45" s="141">
        <f t="shared" si="2"/>
        <v>0</v>
      </c>
      <c r="L45" s="143"/>
      <c r="M45" s="143"/>
      <c r="N45" s="143"/>
      <c r="O45" s="143">
        <v>5764</v>
      </c>
      <c r="P45" s="143"/>
      <c r="Q45" s="143"/>
      <c r="R45" s="143"/>
      <c r="S45" s="143"/>
      <c r="T45" s="143"/>
      <c r="U45" s="134"/>
    </row>
    <row r="46" spans="1:21" s="152" customFormat="1" ht="22.5" customHeight="1">
      <c r="A46" s="541">
        <v>34</v>
      </c>
      <c r="B46" s="542" t="s">
        <v>225</v>
      </c>
      <c r="C46" s="139">
        <f t="shared" si="1"/>
        <v>3186</v>
      </c>
      <c r="D46" s="142">
        <v>129</v>
      </c>
      <c r="E46" s="143"/>
      <c r="F46" s="143"/>
      <c r="G46" s="143"/>
      <c r="H46" s="143"/>
      <c r="I46" s="143"/>
      <c r="J46" s="143"/>
      <c r="K46" s="141">
        <f t="shared" si="2"/>
        <v>0</v>
      </c>
      <c r="L46" s="143"/>
      <c r="M46" s="143"/>
      <c r="N46" s="143"/>
      <c r="O46" s="143">
        <v>3057</v>
      </c>
      <c r="P46" s="143"/>
      <c r="Q46" s="143"/>
      <c r="R46" s="143"/>
      <c r="S46" s="143"/>
      <c r="T46" s="143"/>
      <c r="U46" s="134"/>
    </row>
    <row r="47" spans="1:21" s="144" customFormat="1" ht="22.5" customHeight="1">
      <c r="A47" s="541">
        <v>35</v>
      </c>
      <c r="B47" s="542" t="s">
        <v>226</v>
      </c>
      <c r="C47" s="139">
        <f t="shared" si="1"/>
        <v>737</v>
      </c>
      <c r="D47" s="142"/>
      <c r="E47" s="143"/>
      <c r="F47" s="143"/>
      <c r="G47" s="143"/>
      <c r="H47" s="143"/>
      <c r="I47" s="143"/>
      <c r="J47" s="143"/>
      <c r="K47" s="141">
        <f t="shared" si="2"/>
        <v>0</v>
      </c>
      <c r="L47" s="143"/>
      <c r="M47" s="143"/>
      <c r="N47" s="143"/>
      <c r="O47" s="143">
        <v>737</v>
      </c>
      <c r="P47" s="143"/>
      <c r="Q47" s="143"/>
      <c r="R47" s="143"/>
      <c r="S47" s="143"/>
      <c r="T47" s="143"/>
      <c r="U47" s="134"/>
    </row>
    <row r="48" spans="1:21" s="152" customFormat="1" ht="28.5" customHeight="1">
      <c r="A48" s="541">
        <v>36</v>
      </c>
      <c r="B48" s="542" t="s">
        <v>227</v>
      </c>
      <c r="C48" s="139">
        <f t="shared" si="1"/>
        <v>488</v>
      </c>
      <c r="D48" s="142"/>
      <c r="E48" s="143"/>
      <c r="F48" s="143"/>
      <c r="G48" s="143"/>
      <c r="H48" s="143"/>
      <c r="I48" s="143"/>
      <c r="J48" s="143"/>
      <c r="K48" s="141">
        <f t="shared" si="2"/>
        <v>0</v>
      </c>
      <c r="L48" s="143"/>
      <c r="M48" s="143"/>
      <c r="N48" s="143"/>
      <c r="O48" s="143">
        <v>488</v>
      </c>
      <c r="P48" s="143"/>
      <c r="Q48" s="143"/>
      <c r="R48" s="143"/>
      <c r="S48" s="143"/>
      <c r="T48" s="143"/>
      <c r="U48" s="134"/>
    </row>
    <row r="49" spans="1:21" s="152" customFormat="1" ht="22.5" customHeight="1">
      <c r="A49" s="541">
        <v>37</v>
      </c>
      <c r="B49" s="542" t="s">
        <v>228</v>
      </c>
      <c r="C49" s="139">
        <f t="shared" si="1"/>
        <v>789</v>
      </c>
      <c r="D49" s="142"/>
      <c r="E49" s="143"/>
      <c r="F49" s="143"/>
      <c r="G49" s="143"/>
      <c r="H49" s="143"/>
      <c r="I49" s="143"/>
      <c r="J49" s="143"/>
      <c r="K49" s="141">
        <f t="shared" si="2"/>
        <v>0</v>
      </c>
      <c r="L49" s="143"/>
      <c r="M49" s="143"/>
      <c r="N49" s="143"/>
      <c r="O49" s="143">
        <v>789</v>
      </c>
      <c r="P49" s="143"/>
      <c r="Q49" s="143"/>
      <c r="R49" s="143"/>
      <c r="S49" s="143"/>
      <c r="T49" s="143"/>
      <c r="U49" s="134"/>
    </row>
    <row r="50" spans="1:21" s="152" customFormat="1" ht="22.5" customHeight="1">
      <c r="A50" s="541">
        <v>38</v>
      </c>
      <c r="B50" s="542" t="s">
        <v>229</v>
      </c>
      <c r="C50" s="139">
        <f t="shared" si="1"/>
        <v>2983</v>
      </c>
      <c r="D50" s="142"/>
      <c r="E50" s="143"/>
      <c r="F50" s="143"/>
      <c r="G50" s="143"/>
      <c r="H50" s="143"/>
      <c r="I50" s="143"/>
      <c r="J50" s="143"/>
      <c r="K50" s="141">
        <f t="shared" si="2"/>
        <v>0</v>
      </c>
      <c r="L50" s="143"/>
      <c r="M50" s="143"/>
      <c r="N50" s="143"/>
      <c r="O50" s="143">
        <v>2983</v>
      </c>
      <c r="P50" s="143"/>
      <c r="Q50" s="143"/>
      <c r="R50" s="143"/>
      <c r="S50" s="143"/>
      <c r="T50" s="143"/>
      <c r="U50" s="134"/>
    </row>
    <row r="51" spans="1:21" s="152" customFormat="1" ht="22.5" customHeight="1">
      <c r="A51" s="541">
        <v>39</v>
      </c>
      <c r="B51" s="542" t="s">
        <v>230</v>
      </c>
      <c r="C51" s="139">
        <f t="shared" si="1"/>
        <v>502</v>
      </c>
      <c r="D51" s="142"/>
      <c r="E51" s="143"/>
      <c r="F51" s="143"/>
      <c r="G51" s="143"/>
      <c r="H51" s="143"/>
      <c r="I51" s="143"/>
      <c r="J51" s="143"/>
      <c r="K51" s="141">
        <f t="shared" si="2"/>
        <v>0</v>
      </c>
      <c r="L51" s="143"/>
      <c r="M51" s="143"/>
      <c r="N51" s="143"/>
      <c r="O51" s="143">
        <v>502</v>
      </c>
      <c r="P51" s="143"/>
      <c r="Q51" s="143"/>
      <c r="R51" s="143"/>
      <c r="S51" s="143"/>
      <c r="T51" s="143"/>
      <c r="U51" s="134"/>
    </row>
    <row r="52" spans="1:21" s="152" customFormat="1" ht="22.5" customHeight="1">
      <c r="A52" s="541">
        <v>40</v>
      </c>
      <c r="B52" s="542" t="s">
        <v>231</v>
      </c>
      <c r="C52" s="139">
        <f t="shared" si="1"/>
        <v>4377</v>
      </c>
      <c r="D52" s="142"/>
      <c r="E52" s="143"/>
      <c r="F52" s="143"/>
      <c r="G52" s="143"/>
      <c r="H52" s="143"/>
      <c r="I52" s="143"/>
      <c r="J52" s="143"/>
      <c r="K52" s="141">
        <f t="shared" si="2"/>
        <v>0</v>
      </c>
      <c r="L52" s="143"/>
      <c r="M52" s="143"/>
      <c r="N52" s="143"/>
      <c r="O52" s="143">
        <v>4377</v>
      </c>
      <c r="P52" s="143"/>
      <c r="Q52" s="143"/>
      <c r="R52" s="143"/>
      <c r="S52" s="143"/>
      <c r="T52" s="143"/>
      <c r="U52" s="134"/>
    </row>
    <row r="53" spans="1:21" s="152" customFormat="1" ht="27" customHeight="1">
      <c r="A53" s="541">
        <v>41</v>
      </c>
      <c r="B53" s="544" t="s">
        <v>232</v>
      </c>
      <c r="C53" s="139">
        <f t="shared" si="1"/>
        <v>4737</v>
      </c>
      <c r="D53" s="142">
        <v>173</v>
      </c>
      <c r="E53" s="143">
        <v>2438</v>
      </c>
      <c r="F53" s="143"/>
      <c r="G53" s="143"/>
      <c r="H53" s="143"/>
      <c r="I53" s="143"/>
      <c r="J53" s="143"/>
      <c r="K53" s="141">
        <f t="shared" si="2"/>
        <v>0</v>
      </c>
      <c r="L53" s="143"/>
      <c r="M53" s="143"/>
      <c r="N53" s="143"/>
      <c r="O53" s="143">
        <v>2126</v>
      </c>
      <c r="P53" s="143"/>
      <c r="Q53" s="143"/>
      <c r="R53" s="143"/>
      <c r="S53" s="143"/>
      <c r="T53" s="143"/>
      <c r="U53" s="134"/>
    </row>
    <row r="54" spans="1:21" s="152" customFormat="1" ht="22.5" customHeight="1">
      <c r="A54" s="541">
        <v>42</v>
      </c>
      <c r="B54" s="542" t="s">
        <v>233</v>
      </c>
      <c r="C54" s="139">
        <f t="shared" si="1"/>
        <v>2162</v>
      </c>
      <c r="D54" s="142"/>
      <c r="E54" s="143"/>
      <c r="F54" s="143"/>
      <c r="G54" s="143"/>
      <c r="H54" s="143"/>
      <c r="I54" s="143"/>
      <c r="J54" s="143"/>
      <c r="K54" s="141">
        <f t="shared" si="2"/>
        <v>0</v>
      </c>
      <c r="L54" s="143"/>
      <c r="M54" s="143"/>
      <c r="N54" s="143"/>
      <c r="O54" s="143">
        <v>2162</v>
      </c>
      <c r="P54" s="143"/>
      <c r="Q54" s="143"/>
      <c r="R54" s="143"/>
      <c r="S54" s="143"/>
      <c r="T54" s="143"/>
      <c r="U54" s="134"/>
    </row>
    <row r="55" spans="1:21" s="152" customFormat="1" ht="27" customHeight="1">
      <c r="A55" s="541">
        <v>43</v>
      </c>
      <c r="B55" s="542" t="s">
        <v>234</v>
      </c>
      <c r="C55" s="139">
        <f t="shared" si="1"/>
        <v>1167</v>
      </c>
      <c r="D55" s="142"/>
      <c r="E55" s="143"/>
      <c r="F55" s="143"/>
      <c r="G55" s="143"/>
      <c r="H55" s="143"/>
      <c r="I55" s="143"/>
      <c r="J55" s="143"/>
      <c r="K55" s="141">
        <f t="shared" si="2"/>
        <v>0</v>
      </c>
      <c r="L55" s="143"/>
      <c r="M55" s="143"/>
      <c r="N55" s="143"/>
      <c r="O55" s="143">
        <v>1167</v>
      </c>
      <c r="P55" s="143"/>
      <c r="Q55" s="143"/>
      <c r="R55" s="143"/>
      <c r="S55" s="143"/>
      <c r="T55" s="143"/>
      <c r="U55" s="134"/>
    </row>
    <row r="56" spans="1:21" s="152" customFormat="1" ht="30" customHeight="1">
      <c r="A56" s="541">
        <v>44</v>
      </c>
      <c r="B56" s="542" t="s">
        <v>235</v>
      </c>
      <c r="C56" s="139">
        <f t="shared" si="1"/>
        <v>397</v>
      </c>
      <c r="D56" s="142"/>
      <c r="E56" s="143"/>
      <c r="F56" s="143"/>
      <c r="G56" s="143"/>
      <c r="H56" s="143"/>
      <c r="I56" s="143"/>
      <c r="J56" s="143"/>
      <c r="K56" s="141">
        <f t="shared" si="2"/>
        <v>0</v>
      </c>
      <c r="L56" s="143"/>
      <c r="M56" s="143"/>
      <c r="N56" s="143"/>
      <c r="O56" s="143">
        <v>397</v>
      </c>
      <c r="P56" s="143"/>
      <c r="Q56" s="143"/>
      <c r="R56" s="143"/>
      <c r="S56" s="143"/>
      <c r="T56" s="143"/>
      <c r="U56" s="134"/>
    </row>
    <row r="57" spans="1:21" s="152" customFormat="1" ht="22.5" customHeight="1">
      <c r="A57" s="541">
        <v>45</v>
      </c>
      <c r="B57" s="542" t="s">
        <v>236</v>
      </c>
      <c r="C57" s="139">
        <f t="shared" si="1"/>
        <v>295</v>
      </c>
      <c r="D57" s="142"/>
      <c r="E57" s="143"/>
      <c r="F57" s="143"/>
      <c r="G57" s="143"/>
      <c r="H57" s="143"/>
      <c r="I57" s="143"/>
      <c r="J57" s="143"/>
      <c r="K57" s="141">
        <f t="shared" si="2"/>
        <v>0</v>
      </c>
      <c r="L57" s="143"/>
      <c r="M57" s="143"/>
      <c r="N57" s="143"/>
      <c r="O57" s="143">
        <v>295</v>
      </c>
      <c r="P57" s="143"/>
      <c r="Q57" s="143"/>
      <c r="R57" s="143"/>
      <c r="S57" s="143"/>
      <c r="T57" s="143"/>
      <c r="U57" s="134"/>
    </row>
    <row r="58" spans="1:21" s="156" customFormat="1" ht="27.75" customHeight="1">
      <c r="A58" s="541">
        <v>46</v>
      </c>
      <c r="B58" s="542" t="s">
        <v>237</v>
      </c>
      <c r="C58" s="139">
        <f t="shared" si="1"/>
        <v>195</v>
      </c>
      <c r="D58" s="142"/>
      <c r="E58" s="143"/>
      <c r="F58" s="143"/>
      <c r="G58" s="143"/>
      <c r="H58" s="143"/>
      <c r="I58" s="143"/>
      <c r="J58" s="143"/>
      <c r="K58" s="141">
        <f t="shared" si="2"/>
        <v>0</v>
      </c>
      <c r="L58" s="143"/>
      <c r="M58" s="143"/>
      <c r="N58" s="143"/>
      <c r="O58" s="143">
        <v>195</v>
      </c>
      <c r="P58" s="143"/>
      <c r="Q58" s="143"/>
      <c r="R58" s="143"/>
      <c r="S58" s="143"/>
      <c r="T58" s="143"/>
      <c r="U58" s="134"/>
    </row>
    <row r="59" spans="1:21" s="157" customFormat="1" ht="28.5" customHeight="1">
      <c r="A59" s="541">
        <v>47</v>
      </c>
      <c r="B59" s="542" t="s">
        <v>238</v>
      </c>
      <c r="C59" s="139">
        <f t="shared" si="1"/>
        <v>278</v>
      </c>
      <c r="D59" s="142"/>
      <c r="E59" s="143"/>
      <c r="F59" s="143"/>
      <c r="G59" s="143"/>
      <c r="H59" s="143"/>
      <c r="I59" s="143"/>
      <c r="J59" s="143"/>
      <c r="K59" s="141">
        <f t="shared" si="2"/>
        <v>0</v>
      </c>
      <c r="L59" s="143"/>
      <c r="M59" s="143"/>
      <c r="N59" s="143"/>
      <c r="O59" s="143">
        <v>278</v>
      </c>
      <c r="P59" s="143"/>
      <c r="Q59" s="143"/>
      <c r="R59" s="143"/>
      <c r="S59" s="143"/>
      <c r="T59" s="143"/>
      <c r="U59" s="134"/>
    </row>
    <row r="60" spans="1:21" s="158" customFormat="1" ht="22.5" customHeight="1">
      <c r="A60" s="541">
        <v>48</v>
      </c>
      <c r="B60" s="542" t="s">
        <v>239</v>
      </c>
      <c r="C60" s="139">
        <f t="shared" si="1"/>
        <v>3886</v>
      </c>
      <c r="D60" s="142"/>
      <c r="E60" s="143"/>
      <c r="F60" s="143"/>
      <c r="G60" s="143"/>
      <c r="H60" s="143"/>
      <c r="I60" s="143"/>
      <c r="J60" s="143"/>
      <c r="K60" s="141">
        <f t="shared" si="2"/>
        <v>0</v>
      </c>
      <c r="L60" s="143"/>
      <c r="M60" s="143"/>
      <c r="N60" s="143"/>
      <c r="O60" s="143"/>
      <c r="P60" s="143">
        <v>3886</v>
      </c>
      <c r="Q60" s="143"/>
      <c r="R60" s="143"/>
      <c r="S60" s="143"/>
      <c r="T60" s="143"/>
      <c r="U60" s="134"/>
    </row>
    <row r="61" spans="1:21" s="476" customFormat="1" ht="22.5" customHeight="1">
      <c r="A61" s="541">
        <v>49</v>
      </c>
      <c r="B61" s="542" t="s">
        <v>654</v>
      </c>
      <c r="C61" s="139">
        <f t="shared" si="1"/>
        <v>62246</v>
      </c>
      <c r="D61" s="142">
        <v>142</v>
      </c>
      <c r="E61" s="143"/>
      <c r="F61" s="143"/>
      <c r="G61" s="143"/>
      <c r="H61" s="143"/>
      <c r="I61" s="143"/>
      <c r="J61" s="143"/>
      <c r="K61" s="141">
        <f t="shared" si="2"/>
        <v>0</v>
      </c>
      <c r="L61" s="143"/>
      <c r="M61" s="143"/>
      <c r="N61" s="143"/>
      <c r="O61" s="143"/>
      <c r="P61" s="143"/>
      <c r="Q61" s="143">
        <v>11481</v>
      </c>
      <c r="R61" s="143">
        <v>50623</v>
      </c>
      <c r="S61" s="143"/>
      <c r="T61" s="143"/>
      <c r="U61" s="134"/>
    </row>
    <row r="62" spans="1:21" s="144" customFormat="1" ht="22.5" customHeight="1">
      <c r="A62" s="541">
        <v>50</v>
      </c>
      <c r="B62" s="542" t="s">
        <v>240</v>
      </c>
      <c r="C62" s="139">
        <f t="shared" si="1"/>
        <v>1100</v>
      </c>
      <c r="D62" s="142"/>
      <c r="E62" s="143"/>
      <c r="F62" s="143"/>
      <c r="G62" s="143"/>
      <c r="H62" s="143"/>
      <c r="I62" s="143"/>
      <c r="J62" s="143"/>
      <c r="K62" s="141">
        <f t="shared" si="2"/>
        <v>0</v>
      </c>
      <c r="L62" s="143"/>
      <c r="M62" s="143"/>
      <c r="N62" s="143"/>
      <c r="O62" s="143">
        <v>1100</v>
      </c>
      <c r="P62" s="143"/>
      <c r="Q62" s="143"/>
      <c r="R62" s="143"/>
      <c r="S62" s="143"/>
      <c r="T62" s="143"/>
      <c r="U62" s="134"/>
    </row>
    <row r="63" spans="1:22" s="477" customFormat="1" ht="22.5" customHeight="1">
      <c r="A63" s="541">
        <v>51</v>
      </c>
      <c r="B63" s="542" t="s">
        <v>655</v>
      </c>
      <c r="C63" s="139">
        <f t="shared" si="1"/>
        <v>25566</v>
      </c>
      <c r="D63" s="142">
        <v>550</v>
      </c>
      <c r="E63" s="143"/>
      <c r="F63" s="143"/>
      <c r="G63" s="143"/>
      <c r="H63" s="143"/>
      <c r="I63" s="143"/>
      <c r="J63" s="143"/>
      <c r="K63" s="141">
        <f t="shared" si="2"/>
        <v>0</v>
      </c>
      <c r="L63" s="143"/>
      <c r="M63" s="143"/>
      <c r="N63" s="143"/>
      <c r="O63" s="143"/>
      <c r="P63" s="143"/>
      <c r="Q63" s="143">
        <v>7861</v>
      </c>
      <c r="R63" s="143"/>
      <c r="S63" s="143">
        <v>17155</v>
      </c>
      <c r="T63" s="143"/>
      <c r="U63" s="134"/>
      <c r="V63" s="145"/>
    </row>
    <row r="64" spans="1:22" s="159" customFormat="1" ht="22.5" customHeight="1">
      <c r="A64" s="541">
        <v>52</v>
      </c>
      <c r="B64" s="542" t="s">
        <v>512</v>
      </c>
      <c r="C64" s="139">
        <f t="shared" si="1"/>
        <v>700</v>
      </c>
      <c r="D64" s="142"/>
      <c r="E64" s="142"/>
      <c r="F64" s="142"/>
      <c r="G64" s="142"/>
      <c r="H64" s="142"/>
      <c r="I64" s="142"/>
      <c r="J64" s="142"/>
      <c r="K64" s="141">
        <f t="shared" si="2"/>
        <v>0</v>
      </c>
      <c r="L64" s="142"/>
      <c r="M64" s="142"/>
      <c r="N64" s="142"/>
      <c r="O64" s="142"/>
      <c r="P64" s="142"/>
      <c r="Q64" s="142"/>
      <c r="R64" s="142"/>
      <c r="S64" s="142"/>
      <c r="T64" s="142">
        <v>700</v>
      </c>
      <c r="U64" s="134"/>
      <c r="V64" s="145"/>
    </row>
    <row r="65" spans="1:21" s="160" customFormat="1" ht="21.75" customHeight="1">
      <c r="A65" s="541">
        <v>53</v>
      </c>
      <c r="B65" s="545" t="s">
        <v>513</v>
      </c>
      <c r="C65" s="139">
        <f t="shared" si="1"/>
        <v>700</v>
      </c>
      <c r="D65" s="142"/>
      <c r="E65" s="143"/>
      <c r="F65" s="143"/>
      <c r="G65" s="143"/>
      <c r="H65" s="143"/>
      <c r="I65" s="143"/>
      <c r="J65" s="143"/>
      <c r="K65" s="141">
        <f t="shared" si="2"/>
        <v>0</v>
      </c>
      <c r="L65" s="143"/>
      <c r="M65" s="143"/>
      <c r="N65" s="143"/>
      <c r="O65" s="142"/>
      <c r="P65" s="143"/>
      <c r="Q65" s="143"/>
      <c r="R65" s="143"/>
      <c r="S65" s="143"/>
      <c r="T65" s="142">
        <v>700</v>
      </c>
      <c r="U65" s="134"/>
    </row>
    <row r="66" spans="1:21" s="160" customFormat="1" ht="21.75" customHeight="1">
      <c r="A66" s="541">
        <v>54</v>
      </c>
      <c r="B66" s="545" t="s">
        <v>514</v>
      </c>
      <c r="C66" s="139">
        <f t="shared" si="1"/>
        <v>1000</v>
      </c>
      <c r="D66" s="142"/>
      <c r="E66" s="143"/>
      <c r="F66" s="143"/>
      <c r="G66" s="143"/>
      <c r="H66" s="143"/>
      <c r="I66" s="143"/>
      <c r="J66" s="143"/>
      <c r="K66" s="141">
        <f t="shared" si="2"/>
        <v>0</v>
      </c>
      <c r="L66" s="143"/>
      <c r="M66" s="143"/>
      <c r="N66" s="143"/>
      <c r="O66" s="142"/>
      <c r="P66" s="143"/>
      <c r="Q66" s="143"/>
      <c r="R66" s="143"/>
      <c r="S66" s="143"/>
      <c r="T66" s="142">
        <v>1000</v>
      </c>
      <c r="U66" s="134"/>
    </row>
    <row r="67" spans="1:21" s="160" customFormat="1" ht="21.75" customHeight="1">
      <c r="A67" s="541">
        <v>55</v>
      </c>
      <c r="B67" s="545" t="s">
        <v>515</v>
      </c>
      <c r="C67" s="139">
        <f t="shared" si="1"/>
        <v>700</v>
      </c>
      <c r="D67" s="142"/>
      <c r="E67" s="143"/>
      <c r="F67" s="143"/>
      <c r="G67" s="143"/>
      <c r="H67" s="143"/>
      <c r="I67" s="143"/>
      <c r="J67" s="143"/>
      <c r="K67" s="141">
        <f t="shared" si="2"/>
        <v>0</v>
      </c>
      <c r="L67" s="143"/>
      <c r="M67" s="143"/>
      <c r="N67" s="143"/>
      <c r="O67" s="142"/>
      <c r="P67" s="143"/>
      <c r="Q67" s="143"/>
      <c r="R67" s="143"/>
      <c r="S67" s="143"/>
      <c r="T67" s="142">
        <v>700</v>
      </c>
      <c r="U67" s="134"/>
    </row>
    <row r="68" spans="1:21" s="160" customFormat="1" ht="21.75" customHeight="1">
      <c r="A68" s="541">
        <v>56</v>
      </c>
      <c r="B68" s="545" t="s">
        <v>516</v>
      </c>
      <c r="C68" s="139">
        <f t="shared" si="1"/>
        <v>500</v>
      </c>
      <c r="D68" s="142"/>
      <c r="E68" s="143"/>
      <c r="F68" s="143"/>
      <c r="G68" s="143"/>
      <c r="H68" s="143"/>
      <c r="I68" s="143"/>
      <c r="J68" s="143"/>
      <c r="K68" s="141">
        <f t="shared" si="2"/>
        <v>0</v>
      </c>
      <c r="L68" s="143"/>
      <c r="M68" s="143"/>
      <c r="N68" s="143"/>
      <c r="O68" s="142"/>
      <c r="P68" s="143"/>
      <c r="Q68" s="143"/>
      <c r="R68" s="143"/>
      <c r="S68" s="143"/>
      <c r="T68" s="142">
        <v>500</v>
      </c>
      <c r="U68" s="134"/>
    </row>
    <row r="69" spans="1:21" s="160" customFormat="1" ht="21.75" customHeight="1">
      <c r="A69" s="541">
        <v>57</v>
      </c>
      <c r="B69" s="545" t="s">
        <v>517</v>
      </c>
      <c r="C69" s="139">
        <f t="shared" si="1"/>
        <v>530</v>
      </c>
      <c r="D69" s="142"/>
      <c r="E69" s="143"/>
      <c r="F69" s="143"/>
      <c r="G69" s="143"/>
      <c r="H69" s="143"/>
      <c r="I69" s="143"/>
      <c r="J69" s="143"/>
      <c r="K69" s="141">
        <f t="shared" si="2"/>
        <v>0</v>
      </c>
      <c r="L69" s="143"/>
      <c r="M69" s="143"/>
      <c r="N69" s="143"/>
      <c r="O69" s="142"/>
      <c r="P69" s="143"/>
      <c r="Q69" s="143"/>
      <c r="R69" s="143"/>
      <c r="S69" s="143"/>
      <c r="T69" s="142">
        <v>530</v>
      </c>
      <c r="U69" s="134"/>
    </row>
    <row r="70" spans="1:21" s="160" customFormat="1" ht="21.75" customHeight="1">
      <c r="A70" s="541">
        <v>58</v>
      </c>
      <c r="B70" s="545" t="s">
        <v>651</v>
      </c>
      <c r="C70" s="139">
        <f t="shared" si="1"/>
        <v>100</v>
      </c>
      <c r="D70" s="142"/>
      <c r="E70" s="143"/>
      <c r="F70" s="143"/>
      <c r="G70" s="143"/>
      <c r="H70" s="143"/>
      <c r="I70" s="143"/>
      <c r="J70" s="143"/>
      <c r="K70" s="141">
        <f t="shared" si="2"/>
        <v>0</v>
      </c>
      <c r="L70" s="143"/>
      <c r="M70" s="143"/>
      <c r="N70" s="143"/>
      <c r="O70" s="142"/>
      <c r="P70" s="143"/>
      <c r="Q70" s="143"/>
      <c r="R70" s="143"/>
      <c r="S70" s="143"/>
      <c r="T70" s="142">
        <v>100</v>
      </c>
      <c r="U70" s="134"/>
    </row>
    <row r="71" spans="1:21" s="160" customFormat="1" ht="27" customHeight="1">
      <c r="A71" s="541">
        <v>59</v>
      </c>
      <c r="B71" s="545" t="s">
        <v>652</v>
      </c>
      <c r="C71" s="139">
        <f t="shared" si="1"/>
        <v>10000</v>
      </c>
      <c r="D71" s="142"/>
      <c r="E71" s="143"/>
      <c r="F71" s="143"/>
      <c r="G71" s="143"/>
      <c r="H71" s="143"/>
      <c r="I71" s="143"/>
      <c r="J71" s="143"/>
      <c r="K71" s="141">
        <f t="shared" si="2"/>
        <v>0</v>
      </c>
      <c r="L71" s="143"/>
      <c r="M71" s="143"/>
      <c r="N71" s="143"/>
      <c r="O71" s="142"/>
      <c r="P71" s="143"/>
      <c r="Q71" s="143">
        <v>10000</v>
      </c>
      <c r="R71" s="143"/>
      <c r="S71" s="143"/>
      <c r="T71" s="142"/>
      <c r="U71" s="134"/>
    </row>
    <row r="72" spans="1:21" s="164" customFormat="1" ht="22.5" customHeight="1">
      <c r="A72" s="595">
        <v>60</v>
      </c>
      <c r="B72" s="546" t="s">
        <v>653</v>
      </c>
      <c r="C72" s="161">
        <f t="shared" si="1"/>
        <v>365007</v>
      </c>
      <c r="D72" s="162"/>
      <c r="E72" s="163"/>
      <c r="F72" s="163">
        <v>300000</v>
      </c>
      <c r="G72" s="163"/>
      <c r="H72" s="163"/>
      <c r="I72" s="163"/>
      <c r="J72" s="163"/>
      <c r="K72" s="478">
        <f t="shared" si="2"/>
        <v>0</v>
      </c>
      <c r="L72" s="163"/>
      <c r="M72" s="163"/>
      <c r="N72" s="163"/>
      <c r="O72" s="163"/>
      <c r="P72" s="163"/>
      <c r="Q72" s="163">
        <v>65007</v>
      </c>
      <c r="R72" s="163"/>
      <c r="S72" s="163"/>
      <c r="T72" s="163"/>
      <c r="U72" s="134"/>
    </row>
    <row r="73" spans="1:20" s="165" customFormat="1" ht="18.75" customHeight="1">
      <c r="A73" s="547"/>
      <c r="B73" s="548"/>
      <c r="C73" s="128"/>
      <c r="D73" s="129"/>
      <c r="E73" s="128"/>
      <c r="F73" s="128"/>
      <c r="G73" s="128"/>
      <c r="H73" s="128"/>
      <c r="I73" s="128"/>
      <c r="J73" s="128"/>
      <c r="K73" s="128"/>
      <c r="L73" s="128"/>
      <c r="M73" s="128"/>
      <c r="N73" s="128"/>
      <c r="O73" s="128"/>
      <c r="P73" s="128"/>
      <c r="Q73" s="128"/>
      <c r="R73" s="128"/>
      <c r="S73" s="128"/>
      <c r="T73" s="128"/>
    </row>
    <row r="74" spans="1:20" s="165" customFormat="1" ht="18.75" customHeight="1">
      <c r="A74" s="547"/>
      <c r="B74" s="548"/>
      <c r="C74" s="128"/>
      <c r="D74" s="129"/>
      <c r="E74" s="128"/>
      <c r="F74" s="128"/>
      <c r="G74" s="128"/>
      <c r="H74" s="128"/>
      <c r="I74" s="128"/>
      <c r="J74" s="128"/>
      <c r="K74" s="128"/>
      <c r="L74" s="128"/>
      <c r="M74" s="128"/>
      <c r="N74" s="128"/>
      <c r="O74" s="128"/>
      <c r="P74" s="128"/>
      <c r="Q74" s="128"/>
      <c r="R74" s="128"/>
      <c r="S74" s="128"/>
      <c r="T74" s="128"/>
    </row>
    <row r="75" spans="1:20" s="165" customFormat="1" ht="18.75" customHeight="1">
      <c r="A75" s="547"/>
      <c r="B75" s="548"/>
      <c r="C75" s="128"/>
      <c r="D75" s="129"/>
      <c r="E75" s="128"/>
      <c r="F75" s="128"/>
      <c r="G75" s="128"/>
      <c r="H75" s="128"/>
      <c r="I75" s="128"/>
      <c r="J75" s="128"/>
      <c r="K75" s="128"/>
      <c r="L75" s="128"/>
      <c r="M75" s="128"/>
      <c r="N75" s="128"/>
      <c r="O75" s="128"/>
      <c r="P75" s="128"/>
      <c r="Q75" s="128"/>
      <c r="R75" s="128"/>
      <c r="S75" s="128"/>
      <c r="T75" s="128"/>
    </row>
    <row r="76" spans="1:20" s="165" customFormat="1" ht="18.75" customHeight="1">
      <c r="A76" s="547"/>
      <c r="B76" s="548"/>
      <c r="C76" s="128"/>
      <c r="D76" s="129"/>
      <c r="E76" s="128"/>
      <c r="F76" s="128"/>
      <c r="G76" s="128"/>
      <c r="H76" s="128"/>
      <c r="I76" s="128"/>
      <c r="J76" s="128"/>
      <c r="K76" s="128"/>
      <c r="L76" s="128"/>
      <c r="M76" s="128"/>
      <c r="N76" s="128"/>
      <c r="O76" s="128"/>
      <c r="P76" s="128"/>
      <c r="Q76" s="128"/>
      <c r="R76" s="128"/>
      <c r="S76" s="128"/>
      <c r="T76" s="128"/>
    </row>
    <row r="77" spans="1:20" s="165" customFormat="1" ht="18.75" customHeight="1">
      <c r="A77" s="547"/>
      <c r="B77" s="548"/>
      <c r="C77" s="128"/>
      <c r="D77" s="129"/>
      <c r="E77" s="128"/>
      <c r="F77" s="128"/>
      <c r="G77" s="128"/>
      <c r="H77" s="128"/>
      <c r="I77" s="128"/>
      <c r="J77" s="128"/>
      <c r="K77" s="128"/>
      <c r="L77" s="128"/>
      <c r="M77" s="128"/>
      <c r="N77" s="128"/>
      <c r="O77" s="128"/>
      <c r="P77" s="128"/>
      <c r="Q77" s="128"/>
      <c r="R77" s="128"/>
      <c r="S77" s="128"/>
      <c r="T77" s="128"/>
    </row>
    <row r="78" spans="1:20" s="165" customFormat="1" ht="18.75" customHeight="1">
      <c r="A78" s="547"/>
      <c r="B78" s="548"/>
      <c r="C78" s="128"/>
      <c r="D78" s="129"/>
      <c r="E78" s="128"/>
      <c r="F78" s="128"/>
      <c r="G78" s="128"/>
      <c r="H78" s="128"/>
      <c r="I78" s="128"/>
      <c r="J78" s="128"/>
      <c r="K78" s="128"/>
      <c r="L78" s="128"/>
      <c r="M78" s="128"/>
      <c r="N78" s="128"/>
      <c r="O78" s="128"/>
      <c r="P78" s="128"/>
      <c r="Q78" s="128"/>
      <c r="R78" s="128"/>
      <c r="S78" s="128"/>
      <c r="T78" s="128"/>
    </row>
    <row r="79" spans="1:20" s="165" customFormat="1" ht="18.75" customHeight="1">
      <c r="A79" s="547"/>
      <c r="B79" s="548"/>
      <c r="C79" s="128"/>
      <c r="D79" s="129"/>
      <c r="E79" s="128"/>
      <c r="F79" s="128"/>
      <c r="G79" s="128"/>
      <c r="H79" s="128"/>
      <c r="I79" s="128"/>
      <c r="J79" s="128"/>
      <c r="K79" s="128"/>
      <c r="L79" s="128"/>
      <c r="M79" s="128"/>
      <c r="N79" s="128"/>
      <c r="O79" s="128"/>
      <c r="P79" s="128"/>
      <c r="Q79" s="128"/>
      <c r="R79" s="128"/>
      <c r="S79" s="128"/>
      <c r="T79" s="128"/>
    </row>
    <row r="80" spans="1:20" s="165" customFormat="1" ht="18.75" customHeight="1">
      <c r="A80" s="547"/>
      <c r="B80" s="548"/>
      <c r="C80" s="128"/>
      <c r="D80" s="129"/>
      <c r="E80" s="128"/>
      <c r="F80" s="128"/>
      <c r="G80" s="128"/>
      <c r="H80" s="128"/>
      <c r="I80" s="128"/>
      <c r="J80" s="128"/>
      <c r="K80" s="128"/>
      <c r="L80" s="128"/>
      <c r="M80" s="128"/>
      <c r="N80" s="128"/>
      <c r="O80" s="128"/>
      <c r="P80" s="128"/>
      <c r="Q80" s="128"/>
      <c r="R80" s="128"/>
      <c r="S80" s="128"/>
      <c r="T80" s="128"/>
    </row>
    <row r="81" spans="1:20" s="165" customFormat="1" ht="18.75" customHeight="1">
      <c r="A81" s="547"/>
      <c r="B81" s="548"/>
      <c r="C81" s="128"/>
      <c r="D81" s="129"/>
      <c r="E81" s="128"/>
      <c r="F81" s="128"/>
      <c r="G81" s="128"/>
      <c r="H81" s="128"/>
      <c r="I81" s="128"/>
      <c r="J81" s="128"/>
      <c r="K81" s="128"/>
      <c r="L81" s="128"/>
      <c r="M81" s="128"/>
      <c r="N81" s="128"/>
      <c r="O81" s="128"/>
      <c r="P81" s="128"/>
      <c r="Q81" s="128"/>
      <c r="R81" s="128"/>
      <c r="S81" s="128"/>
      <c r="T81" s="128"/>
    </row>
    <row r="82" spans="1:20" s="165" customFormat="1" ht="18.75" customHeight="1">
      <c r="A82" s="547"/>
      <c r="B82" s="548"/>
      <c r="C82" s="128"/>
      <c r="D82" s="129"/>
      <c r="E82" s="128"/>
      <c r="F82" s="128"/>
      <c r="G82" s="128"/>
      <c r="H82" s="128"/>
      <c r="I82" s="128"/>
      <c r="J82" s="128"/>
      <c r="K82" s="128"/>
      <c r="L82" s="128"/>
      <c r="M82" s="128"/>
      <c r="N82" s="128"/>
      <c r="O82" s="128"/>
      <c r="P82" s="128"/>
      <c r="Q82" s="128"/>
      <c r="R82" s="128"/>
      <c r="S82" s="128"/>
      <c r="T82" s="128"/>
    </row>
    <row r="83" spans="1:20" s="165" customFormat="1" ht="18.75" customHeight="1">
      <c r="A83" s="547"/>
      <c r="B83" s="548"/>
      <c r="C83" s="128"/>
      <c r="D83" s="129"/>
      <c r="E83" s="128"/>
      <c r="F83" s="128"/>
      <c r="G83" s="128"/>
      <c r="H83" s="128"/>
      <c r="I83" s="128"/>
      <c r="J83" s="128"/>
      <c r="K83" s="128"/>
      <c r="L83" s="128"/>
      <c r="M83" s="128"/>
      <c r="N83" s="128"/>
      <c r="O83" s="128"/>
      <c r="P83" s="128"/>
      <c r="Q83" s="128"/>
      <c r="R83" s="128"/>
      <c r="S83" s="128"/>
      <c r="T83" s="128"/>
    </row>
    <row r="84" spans="1:20" s="165" customFormat="1" ht="18.75" customHeight="1">
      <c r="A84" s="547"/>
      <c r="B84" s="548"/>
      <c r="C84" s="128"/>
      <c r="D84" s="129"/>
      <c r="E84" s="128"/>
      <c r="F84" s="128"/>
      <c r="G84" s="128"/>
      <c r="H84" s="128"/>
      <c r="I84" s="128"/>
      <c r="J84" s="128"/>
      <c r="K84" s="128"/>
      <c r="L84" s="128"/>
      <c r="M84" s="128"/>
      <c r="N84" s="128"/>
      <c r="O84" s="128"/>
      <c r="P84" s="128"/>
      <c r="Q84" s="128"/>
      <c r="R84" s="128"/>
      <c r="S84" s="128"/>
      <c r="T84" s="128"/>
    </row>
    <row r="85" spans="1:20" s="165" customFormat="1" ht="18.75" customHeight="1">
      <c r="A85" s="547"/>
      <c r="B85" s="548"/>
      <c r="C85" s="128"/>
      <c r="D85" s="129"/>
      <c r="E85" s="128"/>
      <c r="F85" s="128"/>
      <c r="G85" s="128"/>
      <c r="H85" s="128"/>
      <c r="I85" s="128"/>
      <c r="J85" s="128"/>
      <c r="K85" s="128"/>
      <c r="L85" s="128"/>
      <c r="M85" s="128"/>
      <c r="N85" s="128"/>
      <c r="O85" s="128"/>
      <c r="P85" s="128"/>
      <c r="Q85" s="128"/>
      <c r="R85" s="128"/>
      <c r="S85" s="128"/>
      <c r="T85" s="128"/>
    </row>
    <row r="86" spans="1:20" s="165" customFormat="1" ht="18.75" customHeight="1">
      <c r="A86" s="547"/>
      <c r="B86" s="548"/>
      <c r="C86" s="128"/>
      <c r="D86" s="129"/>
      <c r="E86" s="128"/>
      <c r="F86" s="128"/>
      <c r="G86" s="128"/>
      <c r="H86" s="128"/>
      <c r="I86" s="128"/>
      <c r="J86" s="128"/>
      <c r="K86" s="128"/>
      <c r="L86" s="128"/>
      <c r="M86" s="128"/>
      <c r="N86" s="128"/>
      <c r="O86" s="128"/>
      <c r="P86" s="128"/>
      <c r="Q86" s="128"/>
      <c r="R86" s="128"/>
      <c r="S86" s="128"/>
      <c r="T86" s="128"/>
    </row>
    <row r="87" spans="1:20" s="165" customFormat="1" ht="18.75" customHeight="1">
      <c r="A87" s="547"/>
      <c r="B87" s="548"/>
      <c r="C87" s="128"/>
      <c r="D87" s="129"/>
      <c r="E87" s="128"/>
      <c r="F87" s="128"/>
      <c r="G87" s="128"/>
      <c r="H87" s="128"/>
      <c r="I87" s="128"/>
      <c r="J87" s="128"/>
      <c r="K87" s="128"/>
      <c r="L87" s="128"/>
      <c r="M87" s="128"/>
      <c r="N87" s="128"/>
      <c r="O87" s="128"/>
      <c r="P87" s="128"/>
      <c r="Q87" s="128"/>
      <c r="R87" s="128"/>
      <c r="S87" s="128"/>
      <c r="T87" s="128"/>
    </row>
    <row r="88" spans="1:20" s="165" customFormat="1" ht="18.75" customHeight="1">
      <c r="A88" s="547"/>
      <c r="B88" s="548"/>
      <c r="C88" s="128"/>
      <c r="D88" s="129"/>
      <c r="E88" s="128"/>
      <c r="F88" s="128"/>
      <c r="G88" s="128"/>
      <c r="H88" s="128"/>
      <c r="I88" s="128"/>
      <c r="J88" s="128"/>
      <c r="K88" s="128"/>
      <c r="L88" s="128"/>
      <c r="M88" s="128"/>
      <c r="N88" s="128"/>
      <c r="O88" s="128"/>
      <c r="P88" s="128"/>
      <c r="Q88" s="128"/>
      <c r="R88" s="128"/>
      <c r="S88" s="128"/>
      <c r="T88" s="128"/>
    </row>
    <row r="89" spans="1:20" s="165" customFormat="1" ht="18.75" customHeight="1">
      <c r="A89" s="547"/>
      <c r="B89" s="548"/>
      <c r="C89" s="128"/>
      <c r="D89" s="129"/>
      <c r="E89" s="128"/>
      <c r="F89" s="128"/>
      <c r="G89" s="128"/>
      <c r="H89" s="128"/>
      <c r="I89" s="128"/>
      <c r="J89" s="128"/>
      <c r="K89" s="128"/>
      <c r="L89" s="128"/>
      <c r="M89" s="128"/>
      <c r="N89" s="128"/>
      <c r="O89" s="128"/>
      <c r="P89" s="128"/>
      <c r="Q89" s="128"/>
      <c r="R89" s="128"/>
      <c r="S89" s="128"/>
      <c r="T89" s="128"/>
    </row>
    <row r="90" spans="1:20" s="165" customFormat="1" ht="18.75" customHeight="1">
      <c r="A90" s="547"/>
      <c r="B90" s="548"/>
      <c r="C90" s="128"/>
      <c r="D90" s="129"/>
      <c r="E90" s="128"/>
      <c r="F90" s="128"/>
      <c r="G90" s="128"/>
      <c r="H90" s="128"/>
      <c r="I90" s="128"/>
      <c r="J90" s="128"/>
      <c r="K90" s="128"/>
      <c r="L90" s="128"/>
      <c r="M90" s="128"/>
      <c r="N90" s="128"/>
      <c r="O90" s="128"/>
      <c r="P90" s="128"/>
      <c r="Q90" s="128"/>
      <c r="R90" s="128"/>
      <c r="S90" s="128"/>
      <c r="T90" s="128"/>
    </row>
    <row r="91" spans="1:20" s="165" customFormat="1" ht="18.75" customHeight="1">
      <c r="A91" s="547"/>
      <c r="B91" s="548"/>
      <c r="C91" s="128"/>
      <c r="D91" s="129"/>
      <c r="E91" s="128"/>
      <c r="F91" s="128"/>
      <c r="G91" s="128"/>
      <c r="H91" s="128"/>
      <c r="I91" s="128"/>
      <c r="J91" s="128"/>
      <c r="K91" s="128"/>
      <c r="L91" s="128"/>
      <c r="M91" s="128"/>
      <c r="N91" s="128"/>
      <c r="O91" s="128"/>
      <c r="P91" s="128"/>
      <c r="Q91" s="128"/>
      <c r="R91" s="128"/>
      <c r="S91" s="128"/>
      <c r="T91" s="128"/>
    </row>
    <row r="92" spans="1:20" s="165" customFormat="1" ht="18.75" customHeight="1">
      <c r="A92" s="547"/>
      <c r="B92" s="548"/>
      <c r="C92" s="128"/>
      <c r="D92" s="129"/>
      <c r="E92" s="128"/>
      <c r="F92" s="128"/>
      <c r="G92" s="128"/>
      <c r="H92" s="128"/>
      <c r="I92" s="128"/>
      <c r="J92" s="128"/>
      <c r="K92" s="128"/>
      <c r="L92" s="128"/>
      <c r="M92" s="128"/>
      <c r="N92" s="128"/>
      <c r="O92" s="128"/>
      <c r="P92" s="128"/>
      <c r="Q92" s="128"/>
      <c r="R92" s="128"/>
      <c r="S92" s="128"/>
      <c r="T92" s="128"/>
    </row>
    <row r="93" spans="1:20" s="165" customFormat="1" ht="18.75" customHeight="1">
      <c r="A93" s="547"/>
      <c r="B93" s="548"/>
      <c r="C93" s="128"/>
      <c r="D93" s="129"/>
      <c r="E93" s="128"/>
      <c r="F93" s="128"/>
      <c r="G93" s="128"/>
      <c r="H93" s="128"/>
      <c r="I93" s="128"/>
      <c r="J93" s="128"/>
      <c r="K93" s="128"/>
      <c r="L93" s="128"/>
      <c r="M93" s="128"/>
      <c r="N93" s="128"/>
      <c r="O93" s="128"/>
      <c r="P93" s="128"/>
      <c r="Q93" s="128"/>
      <c r="R93" s="128"/>
      <c r="S93" s="128"/>
      <c r="T93" s="128"/>
    </row>
    <row r="94" spans="1:20" s="165" customFormat="1" ht="18.75" customHeight="1">
      <c r="A94" s="547"/>
      <c r="B94" s="548"/>
      <c r="C94" s="128"/>
      <c r="D94" s="129"/>
      <c r="E94" s="128"/>
      <c r="F94" s="128"/>
      <c r="G94" s="128"/>
      <c r="H94" s="128"/>
      <c r="I94" s="128"/>
      <c r="J94" s="128"/>
      <c r="K94" s="128"/>
      <c r="L94" s="128"/>
      <c r="M94" s="128"/>
      <c r="N94" s="128"/>
      <c r="O94" s="128"/>
      <c r="P94" s="128"/>
      <c r="Q94" s="128"/>
      <c r="R94" s="128"/>
      <c r="S94" s="128"/>
      <c r="T94" s="128"/>
    </row>
    <row r="95" spans="1:20" s="165" customFormat="1" ht="18.75" customHeight="1">
      <c r="A95" s="547"/>
      <c r="B95" s="548"/>
      <c r="C95" s="128"/>
      <c r="D95" s="129"/>
      <c r="E95" s="128"/>
      <c r="F95" s="128"/>
      <c r="G95" s="128"/>
      <c r="H95" s="128"/>
      <c r="I95" s="128"/>
      <c r="J95" s="128"/>
      <c r="K95" s="128"/>
      <c r="L95" s="128"/>
      <c r="M95" s="128"/>
      <c r="N95" s="128"/>
      <c r="O95" s="128"/>
      <c r="P95" s="128"/>
      <c r="Q95" s="128"/>
      <c r="R95" s="128"/>
      <c r="S95" s="128"/>
      <c r="T95" s="128"/>
    </row>
    <row r="96" spans="1:20" s="165" customFormat="1" ht="18.75" customHeight="1">
      <c r="A96" s="547"/>
      <c r="B96" s="548"/>
      <c r="C96" s="128"/>
      <c r="D96" s="129"/>
      <c r="E96" s="128"/>
      <c r="F96" s="128"/>
      <c r="G96" s="128"/>
      <c r="H96" s="128"/>
      <c r="I96" s="128"/>
      <c r="J96" s="128"/>
      <c r="K96" s="128"/>
      <c r="L96" s="128"/>
      <c r="M96" s="128"/>
      <c r="N96" s="128"/>
      <c r="O96" s="128"/>
      <c r="P96" s="128"/>
      <c r="Q96" s="128"/>
      <c r="R96" s="128"/>
      <c r="S96" s="128"/>
      <c r="T96" s="128"/>
    </row>
    <row r="97" spans="1:20" s="165" customFormat="1" ht="18.75" customHeight="1">
      <c r="A97" s="547"/>
      <c r="B97" s="548"/>
      <c r="C97" s="128"/>
      <c r="D97" s="129"/>
      <c r="E97" s="128"/>
      <c r="F97" s="128"/>
      <c r="G97" s="128"/>
      <c r="H97" s="128"/>
      <c r="I97" s="128"/>
      <c r="J97" s="128"/>
      <c r="K97" s="128"/>
      <c r="L97" s="128"/>
      <c r="M97" s="128"/>
      <c r="N97" s="128"/>
      <c r="O97" s="128"/>
      <c r="P97" s="128"/>
      <c r="Q97" s="128"/>
      <c r="R97" s="128"/>
      <c r="S97" s="128"/>
      <c r="T97" s="128"/>
    </row>
    <row r="98" spans="1:20" s="165" customFormat="1" ht="18.75" customHeight="1">
      <c r="A98" s="547"/>
      <c r="B98" s="548"/>
      <c r="C98" s="128"/>
      <c r="D98" s="129"/>
      <c r="E98" s="128"/>
      <c r="F98" s="128"/>
      <c r="G98" s="128"/>
      <c r="H98" s="128"/>
      <c r="I98" s="128"/>
      <c r="J98" s="128"/>
      <c r="K98" s="128"/>
      <c r="L98" s="128"/>
      <c r="M98" s="128"/>
      <c r="N98" s="128"/>
      <c r="O98" s="128"/>
      <c r="P98" s="128"/>
      <c r="Q98" s="128"/>
      <c r="R98" s="128"/>
      <c r="S98" s="128"/>
      <c r="T98" s="128"/>
    </row>
    <row r="99" spans="1:20" s="165" customFormat="1" ht="18.75" customHeight="1">
      <c r="A99" s="547"/>
      <c r="B99" s="548"/>
      <c r="C99" s="128"/>
      <c r="D99" s="129"/>
      <c r="E99" s="128"/>
      <c r="F99" s="128"/>
      <c r="G99" s="128"/>
      <c r="H99" s="128"/>
      <c r="I99" s="128"/>
      <c r="J99" s="128"/>
      <c r="K99" s="128"/>
      <c r="L99" s="128"/>
      <c r="M99" s="128"/>
      <c r="N99" s="128"/>
      <c r="O99" s="128"/>
      <c r="P99" s="128"/>
      <c r="Q99" s="128"/>
      <c r="R99" s="128"/>
      <c r="S99" s="128"/>
      <c r="T99" s="128"/>
    </row>
    <row r="100" spans="1:20" s="165" customFormat="1" ht="18.75" customHeight="1">
      <c r="A100" s="547"/>
      <c r="B100" s="548"/>
      <c r="C100" s="128"/>
      <c r="D100" s="129"/>
      <c r="E100" s="128"/>
      <c r="F100" s="128"/>
      <c r="G100" s="128"/>
      <c r="H100" s="128"/>
      <c r="I100" s="128"/>
      <c r="J100" s="128"/>
      <c r="K100" s="128"/>
      <c r="L100" s="128"/>
      <c r="M100" s="128"/>
      <c r="N100" s="128"/>
      <c r="O100" s="128"/>
      <c r="P100" s="128"/>
      <c r="Q100" s="128"/>
      <c r="R100" s="128"/>
      <c r="S100" s="128"/>
      <c r="T100" s="128"/>
    </row>
    <row r="101" spans="1:20" s="165" customFormat="1" ht="18.75" customHeight="1">
      <c r="A101" s="547"/>
      <c r="B101" s="548"/>
      <c r="C101" s="128"/>
      <c r="D101" s="129"/>
      <c r="E101" s="128"/>
      <c r="F101" s="128"/>
      <c r="G101" s="128"/>
      <c r="H101" s="128"/>
      <c r="I101" s="128"/>
      <c r="J101" s="128"/>
      <c r="K101" s="128"/>
      <c r="L101" s="128"/>
      <c r="M101" s="128"/>
      <c r="N101" s="128"/>
      <c r="O101" s="128"/>
      <c r="P101" s="128"/>
      <c r="Q101" s="128"/>
      <c r="R101" s="128"/>
      <c r="S101" s="128"/>
      <c r="T101" s="128"/>
    </row>
    <row r="102" spans="1:20" s="165" customFormat="1" ht="18.75" customHeight="1">
      <c r="A102" s="547"/>
      <c r="B102" s="548"/>
      <c r="C102" s="128"/>
      <c r="D102" s="129"/>
      <c r="E102" s="128"/>
      <c r="F102" s="128"/>
      <c r="G102" s="128"/>
      <c r="H102" s="128"/>
      <c r="I102" s="128"/>
      <c r="J102" s="128"/>
      <c r="K102" s="128"/>
      <c r="L102" s="128"/>
      <c r="M102" s="128"/>
      <c r="N102" s="128"/>
      <c r="O102" s="128"/>
      <c r="P102" s="128"/>
      <c r="Q102" s="128"/>
      <c r="R102" s="128"/>
      <c r="S102" s="128"/>
      <c r="T102" s="128"/>
    </row>
    <row r="103" spans="1:2" ht="18.75" customHeight="1">
      <c r="A103" s="547"/>
      <c r="B103" s="548"/>
    </row>
    <row r="104" spans="1:2" ht="18.75" customHeight="1">
      <c r="A104" s="547"/>
      <c r="B104" s="548"/>
    </row>
    <row r="105" spans="1:2" ht="18.75" customHeight="1">
      <c r="A105" s="547"/>
      <c r="B105" s="548"/>
    </row>
    <row r="106" spans="1:2" ht="18.75" customHeight="1">
      <c r="A106" s="547"/>
      <c r="B106" s="548"/>
    </row>
    <row r="107" spans="1:2" ht="18.75" customHeight="1">
      <c r="A107" s="547"/>
      <c r="B107" s="548"/>
    </row>
    <row r="108" spans="1:2" ht="18.75" customHeight="1">
      <c r="A108" s="547"/>
      <c r="B108" s="548"/>
    </row>
    <row r="109" spans="1:2" ht="18.75" customHeight="1">
      <c r="A109" s="547"/>
      <c r="B109" s="548"/>
    </row>
    <row r="110" spans="1:2" ht="18.75" customHeight="1">
      <c r="A110" s="547"/>
      <c r="B110" s="548"/>
    </row>
    <row r="111" spans="1:2" ht="18.75" customHeight="1">
      <c r="A111" s="547"/>
      <c r="B111" s="548"/>
    </row>
    <row r="112" spans="1:2" ht="18.75" customHeight="1">
      <c r="A112" s="547"/>
      <c r="B112" s="548"/>
    </row>
    <row r="113" spans="1:2" ht="18.75" customHeight="1">
      <c r="A113" s="547"/>
      <c r="B113" s="548"/>
    </row>
    <row r="114" spans="1:2" ht="18.75" customHeight="1">
      <c r="A114" s="547"/>
      <c r="B114" s="548"/>
    </row>
    <row r="115" spans="1:2" ht="18.75" customHeight="1">
      <c r="A115" s="547"/>
      <c r="B115" s="548"/>
    </row>
    <row r="116" spans="1:23" s="128" customFormat="1" ht="18.75" customHeight="1">
      <c r="A116" s="547"/>
      <c r="B116" s="548"/>
      <c r="D116" s="129"/>
      <c r="U116" s="126"/>
      <c r="V116" s="126"/>
      <c r="W116" s="126"/>
    </row>
    <row r="117" spans="1:23" s="128" customFormat="1" ht="18.75" customHeight="1">
      <c r="A117" s="547"/>
      <c r="B117" s="548"/>
      <c r="D117" s="129"/>
      <c r="U117" s="126"/>
      <c r="V117" s="126"/>
      <c r="W117" s="126"/>
    </row>
    <row r="118" spans="1:23" s="128" customFormat="1" ht="18.75" customHeight="1">
      <c r="A118" s="547"/>
      <c r="B118" s="548"/>
      <c r="D118" s="129"/>
      <c r="U118" s="126"/>
      <c r="V118" s="126"/>
      <c r="W118" s="126"/>
    </row>
    <row r="119" spans="1:23" s="128" customFormat="1" ht="18.75" customHeight="1">
      <c r="A119" s="547"/>
      <c r="B119" s="548"/>
      <c r="D119" s="129"/>
      <c r="U119" s="126"/>
      <c r="V119" s="126"/>
      <c r="W119" s="126"/>
    </row>
    <row r="120" spans="1:23" s="128" customFormat="1" ht="18.75" customHeight="1">
      <c r="A120" s="547"/>
      <c r="B120" s="548"/>
      <c r="D120" s="129"/>
      <c r="U120" s="126"/>
      <c r="V120" s="126"/>
      <c r="W120" s="126"/>
    </row>
    <row r="121" spans="1:23" s="128" customFormat="1" ht="18.75" customHeight="1">
      <c r="A121" s="547"/>
      <c r="B121" s="548"/>
      <c r="D121" s="129"/>
      <c r="U121" s="126"/>
      <c r="V121" s="126"/>
      <c r="W121" s="126"/>
    </row>
    <row r="122" spans="1:23" s="128" customFormat="1" ht="18.75" customHeight="1">
      <c r="A122" s="547"/>
      <c r="B122" s="548"/>
      <c r="D122" s="129"/>
      <c r="U122" s="126"/>
      <c r="V122" s="126"/>
      <c r="W122" s="126"/>
    </row>
    <row r="123" spans="1:23" s="128" customFormat="1" ht="18.75" customHeight="1">
      <c r="A123" s="547"/>
      <c r="B123" s="548"/>
      <c r="D123" s="129"/>
      <c r="U123" s="126"/>
      <c r="V123" s="126"/>
      <c r="W123" s="126"/>
    </row>
    <row r="124" spans="1:23" s="128" customFormat="1" ht="18.75" customHeight="1">
      <c r="A124" s="547"/>
      <c r="B124" s="548"/>
      <c r="D124" s="129"/>
      <c r="U124" s="126"/>
      <c r="V124" s="126"/>
      <c r="W124" s="126"/>
    </row>
    <row r="125" spans="1:23" s="128" customFormat="1" ht="18.75" customHeight="1">
      <c r="A125" s="547"/>
      <c r="B125" s="548"/>
      <c r="D125" s="129"/>
      <c r="U125" s="126"/>
      <c r="V125" s="126"/>
      <c r="W125" s="126"/>
    </row>
    <row r="126" spans="1:23" s="128" customFormat="1" ht="18.75" customHeight="1">
      <c r="A126" s="547"/>
      <c r="B126" s="548"/>
      <c r="D126" s="129"/>
      <c r="U126" s="126"/>
      <c r="V126" s="126"/>
      <c r="W126" s="126"/>
    </row>
    <row r="127" spans="1:23" s="128" customFormat="1" ht="18.75" customHeight="1">
      <c r="A127" s="547"/>
      <c r="B127" s="548"/>
      <c r="D127" s="129"/>
      <c r="U127" s="126"/>
      <c r="V127" s="126"/>
      <c r="W127" s="126"/>
    </row>
    <row r="128" spans="1:23" s="128" customFormat="1" ht="18.75" customHeight="1">
      <c r="A128" s="547"/>
      <c r="B128" s="548"/>
      <c r="D128" s="129"/>
      <c r="U128" s="126"/>
      <c r="V128" s="126"/>
      <c r="W128" s="126"/>
    </row>
    <row r="129" spans="1:23" s="128" customFormat="1" ht="18.75" customHeight="1">
      <c r="A129" s="547"/>
      <c r="B129" s="548"/>
      <c r="D129" s="129"/>
      <c r="U129" s="126"/>
      <c r="V129" s="126"/>
      <c r="W129" s="126"/>
    </row>
    <row r="130" spans="1:23" s="128" customFormat="1" ht="18.75" customHeight="1">
      <c r="A130" s="547"/>
      <c r="B130" s="548"/>
      <c r="D130" s="129"/>
      <c r="U130" s="126"/>
      <c r="V130" s="126"/>
      <c r="W130" s="126"/>
    </row>
    <row r="131" spans="1:23" s="128" customFormat="1" ht="18.75" customHeight="1">
      <c r="A131" s="547"/>
      <c r="B131" s="548"/>
      <c r="D131" s="129"/>
      <c r="U131" s="126"/>
      <c r="V131" s="126"/>
      <c r="W131" s="126"/>
    </row>
    <row r="132" spans="1:23" s="128" customFormat="1" ht="18.75" customHeight="1">
      <c r="A132" s="547"/>
      <c r="B132" s="548"/>
      <c r="D132" s="129"/>
      <c r="U132" s="126"/>
      <c r="V132" s="126"/>
      <c r="W132" s="126"/>
    </row>
    <row r="133" spans="1:23" s="128" customFormat="1" ht="18.75" customHeight="1">
      <c r="A133" s="547"/>
      <c r="B133" s="548"/>
      <c r="D133" s="129"/>
      <c r="U133" s="126"/>
      <c r="V133" s="126"/>
      <c r="W133" s="126"/>
    </row>
    <row r="134" spans="1:23" s="128" customFormat="1" ht="18.75" customHeight="1">
      <c r="A134" s="547"/>
      <c r="B134" s="548"/>
      <c r="D134" s="129"/>
      <c r="U134" s="126"/>
      <c r="V134" s="126"/>
      <c r="W134" s="126"/>
    </row>
    <row r="135" spans="1:23" s="128" customFormat="1" ht="18.75" customHeight="1">
      <c r="A135" s="547"/>
      <c r="B135" s="548"/>
      <c r="D135" s="129"/>
      <c r="U135" s="126"/>
      <c r="V135" s="126"/>
      <c r="W135" s="126"/>
    </row>
    <row r="136" spans="1:23" s="128" customFormat="1" ht="18.75" customHeight="1">
      <c r="A136" s="547"/>
      <c r="B136" s="548"/>
      <c r="D136" s="129"/>
      <c r="U136" s="126"/>
      <c r="V136" s="126"/>
      <c r="W136" s="126"/>
    </row>
    <row r="137" spans="1:23" s="128" customFormat="1" ht="18.75" customHeight="1">
      <c r="A137" s="547"/>
      <c r="B137" s="548"/>
      <c r="D137" s="129"/>
      <c r="U137" s="126"/>
      <c r="V137" s="126"/>
      <c r="W137" s="126"/>
    </row>
    <row r="138" spans="1:23" s="128" customFormat="1" ht="18.75" customHeight="1">
      <c r="A138" s="547"/>
      <c r="B138" s="548"/>
      <c r="D138" s="129"/>
      <c r="U138" s="126"/>
      <c r="V138" s="126"/>
      <c r="W138" s="126"/>
    </row>
    <row r="139" spans="1:23" s="128" customFormat="1" ht="18.75" customHeight="1">
      <c r="A139" s="547"/>
      <c r="B139" s="548"/>
      <c r="D139" s="129"/>
      <c r="U139" s="126"/>
      <c r="V139" s="126"/>
      <c r="W139" s="126"/>
    </row>
    <row r="140" spans="1:23" s="128" customFormat="1" ht="18.75" customHeight="1">
      <c r="A140" s="547"/>
      <c r="B140" s="548"/>
      <c r="D140" s="129"/>
      <c r="U140" s="126"/>
      <c r="V140" s="126"/>
      <c r="W140" s="126"/>
    </row>
    <row r="141" spans="1:23" s="128" customFormat="1" ht="18.75" customHeight="1">
      <c r="A141" s="547"/>
      <c r="B141" s="548"/>
      <c r="D141" s="129"/>
      <c r="U141" s="126"/>
      <c r="V141" s="126"/>
      <c r="W141" s="126"/>
    </row>
    <row r="142" spans="1:23" s="128" customFormat="1" ht="18.75" customHeight="1">
      <c r="A142" s="547"/>
      <c r="B142" s="548"/>
      <c r="D142" s="129"/>
      <c r="U142" s="126"/>
      <c r="V142" s="126"/>
      <c r="W142" s="126"/>
    </row>
    <row r="143" spans="1:23" s="128" customFormat="1" ht="18.75" customHeight="1">
      <c r="A143" s="547"/>
      <c r="B143" s="548"/>
      <c r="D143" s="129"/>
      <c r="U143" s="126"/>
      <c r="V143" s="126"/>
      <c r="W143" s="126"/>
    </row>
    <row r="144" spans="1:23" s="128" customFormat="1" ht="18.75" customHeight="1">
      <c r="A144" s="547"/>
      <c r="B144" s="548"/>
      <c r="D144" s="129"/>
      <c r="U144" s="126"/>
      <c r="V144" s="126"/>
      <c r="W144" s="126"/>
    </row>
    <row r="145" spans="1:23" s="128" customFormat="1" ht="18.75" customHeight="1">
      <c r="A145" s="547"/>
      <c r="B145" s="548"/>
      <c r="D145" s="129"/>
      <c r="U145" s="126"/>
      <c r="V145" s="126"/>
      <c r="W145" s="126"/>
    </row>
    <row r="146" spans="1:23" s="128" customFormat="1" ht="18.75" customHeight="1">
      <c r="A146" s="547"/>
      <c r="B146" s="548"/>
      <c r="D146" s="129"/>
      <c r="U146" s="126"/>
      <c r="V146" s="126"/>
      <c r="W146" s="126"/>
    </row>
    <row r="147" spans="1:23" s="128" customFormat="1" ht="18.75" customHeight="1">
      <c r="A147" s="547"/>
      <c r="B147" s="548"/>
      <c r="D147" s="129"/>
      <c r="U147" s="126"/>
      <c r="V147" s="126"/>
      <c r="W147" s="126"/>
    </row>
    <row r="148" spans="1:23" s="128" customFormat="1" ht="18.75" customHeight="1">
      <c r="A148" s="547"/>
      <c r="B148" s="548"/>
      <c r="D148" s="129"/>
      <c r="U148" s="126"/>
      <c r="V148" s="126"/>
      <c r="W148" s="126"/>
    </row>
    <row r="149" spans="1:23" s="128" customFormat="1" ht="18.75" customHeight="1">
      <c r="A149" s="547"/>
      <c r="B149" s="548"/>
      <c r="D149" s="129"/>
      <c r="U149" s="126"/>
      <c r="V149" s="126"/>
      <c r="W149" s="126"/>
    </row>
    <row r="150" spans="1:23" s="128" customFormat="1" ht="18.75" customHeight="1">
      <c r="A150" s="547"/>
      <c r="B150" s="548"/>
      <c r="D150" s="129"/>
      <c r="U150" s="126"/>
      <c r="V150" s="126"/>
      <c r="W150" s="126"/>
    </row>
    <row r="151" spans="1:23" s="128" customFormat="1" ht="18.75" customHeight="1">
      <c r="A151" s="547"/>
      <c r="B151" s="548"/>
      <c r="D151" s="129"/>
      <c r="U151" s="126"/>
      <c r="V151" s="126"/>
      <c r="W151" s="126"/>
    </row>
    <row r="152" spans="1:23" s="128" customFormat="1" ht="18.75" customHeight="1">
      <c r="A152" s="547"/>
      <c r="B152" s="549"/>
      <c r="D152" s="129"/>
      <c r="U152" s="126"/>
      <c r="V152" s="126"/>
      <c r="W152" s="126"/>
    </row>
    <row r="153" spans="1:23" s="128" customFormat="1" ht="18.75" customHeight="1">
      <c r="A153" s="547"/>
      <c r="B153" s="548"/>
      <c r="D153" s="129"/>
      <c r="U153" s="126"/>
      <c r="V153" s="126"/>
      <c r="W153" s="126"/>
    </row>
    <row r="154" spans="1:23" s="128" customFormat="1" ht="18.75" customHeight="1">
      <c r="A154" s="547"/>
      <c r="B154" s="548"/>
      <c r="D154" s="129"/>
      <c r="U154" s="126"/>
      <c r="V154" s="126"/>
      <c r="W154" s="126"/>
    </row>
    <row r="155" spans="1:23" s="128" customFormat="1" ht="18.75" customHeight="1">
      <c r="A155" s="547"/>
      <c r="B155" s="548"/>
      <c r="D155" s="129"/>
      <c r="U155" s="126"/>
      <c r="V155" s="126"/>
      <c r="W155" s="126"/>
    </row>
    <row r="156" spans="1:23" s="128" customFormat="1" ht="18.75" customHeight="1">
      <c r="A156" s="547"/>
      <c r="B156" s="548"/>
      <c r="D156" s="129"/>
      <c r="U156" s="126"/>
      <c r="V156" s="126"/>
      <c r="W156" s="126"/>
    </row>
    <row r="157" spans="1:23" s="128" customFormat="1" ht="18.75" customHeight="1">
      <c r="A157" s="547"/>
      <c r="B157" s="548"/>
      <c r="D157" s="129"/>
      <c r="U157" s="126"/>
      <c r="V157" s="126"/>
      <c r="W157" s="126"/>
    </row>
    <row r="158" spans="1:23" s="128" customFormat="1" ht="18.75" customHeight="1">
      <c r="A158" s="547"/>
      <c r="B158" s="548"/>
      <c r="D158" s="129"/>
      <c r="U158" s="126"/>
      <c r="V158" s="126"/>
      <c r="W158" s="126"/>
    </row>
    <row r="159" spans="1:23" s="128" customFormat="1" ht="18.75" customHeight="1">
      <c r="A159" s="547"/>
      <c r="B159" s="548"/>
      <c r="D159" s="129"/>
      <c r="U159" s="126"/>
      <c r="V159" s="126"/>
      <c r="W159" s="126"/>
    </row>
    <row r="160" spans="1:23" s="128" customFormat="1" ht="18.75" customHeight="1">
      <c r="A160" s="547"/>
      <c r="B160" s="548"/>
      <c r="D160" s="129"/>
      <c r="U160" s="126"/>
      <c r="V160" s="126"/>
      <c r="W160" s="126"/>
    </row>
    <row r="161" spans="1:23" s="128" customFormat="1" ht="18.75" customHeight="1">
      <c r="A161" s="547"/>
      <c r="B161" s="548"/>
      <c r="D161" s="129"/>
      <c r="U161" s="126"/>
      <c r="V161" s="126"/>
      <c r="W161" s="126"/>
    </row>
    <row r="162" spans="1:23" s="128" customFormat="1" ht="18.75" customHeight="1">
      <c r="A162" s="547"/>
      <c r="B162" s="548"/>
      <c r="D162" s="129"/>
      <c r="U162" s="126"/>
      <c r="V162" s="126"/>
      <c r="W162" s="126"/>
    </row>
    <row r="163" spans="1:23" s="128" customFormat="1" ht="18.75" customHeight="1">
      <c r="A163" s="547"/>
      <c r="B163" s="548"/>
      <c r="D163" s="129"/>
      <c r="U163" s="126"/>
      <c r="V163" s="126"/>
      <c r="W163" s="126"/>
    </row>
    <row r="164" spans="1:23" s="128" customFormat="1" ht="18.75" customHeight="1">
      <c r="A164" s="547"/>
      <c r="B164" s="548"/>
      <c r="D164" s="129"/>
      <c r="U164" s="126"/>
      <c r="V164" s="126"/>
      <c r="W164" s="126"/>
    </row>
    <row r="165" spans="1:23" s="128" customFormat="1" ht="18.75" customHeight="1">
      <c r="A165" s="547"/>
      <c r="B165" s="548"/>
      <c r="D165" s="129"/>
      <c r="U165" s="126"/>
      <c r="V165" s="126"/>
      <c r="W165" s="126"/>
    </row>
    <row r="166" spans="1:23" s="128" customFormat="1" ht="18.75" customHeight="1">
      <c r="A166" s="547"/>
      <c r="B166" s="548"/>
      <c r="D166" s="129"/>
      <c r="U166" s="126"/>
      <c r="V166" s="126"/>
      <c r="W166" s="126"/>
    </row>
    <row r="167" spans="1:23" s="128" customFormat="1" ht="18.75" customHeight="1">
      <c r="A167" s="547"/>
      <c r="B167" s="548"/>
      <c r="D167" s="129"/>
      <c r="U167" s="126"/>
      <c r="V167" s="126"/>
      <c r="W167" s="126"/>
    </row>
    <row r="168" spans="1:23" s="128" customFormat="1" ht="18.75" customHeight="1">
      <c r="A168" s="547"/>
      <c r="B168" s="548"/>
      <c r="D168" s="129"/>
      <c r="U168" s="126"/>
      <c r="V168" s="126"/>
      <c r="W168" s="126"/>
    </row>
    <row r="169" spans="1:23" s="128" customFormat="1" ht="18.75" customHeight="1">
      <c r="A169" s="166"/>
      <c r="B169" s="167"/>
      <c r="D169" s="129"/>
      <c r="U169" s="126"/>
      <c r="V169" s="126"/>
      <c r="W169" s="126"/>
    </row>
    <row r="170" spans="1:23" s="128" customFormat="1" ht="18.75" customHeight="1">
      <c r="A170" s="166"/>
      <c r="B170" s="167"/>
      <c r="D170" s="129"/>
      <c r="U170" s="126"/>
      <c r="V170" s="126"/>
      <c r="W170" s="126"/>
    </row>
    <row r="171" spans="1:23" s="128" customFormat="1" ht="18.75" customHeight="1">
      <c r="A171" s="166"/>
      <c r="B171" s="167"/>
      <c r="D171" s="129"/>
      <c r="U171" s="126"/>
      <c r="V171" s="126"/>
      <c r="W171" s="126"/>
    </row>
    <row r="172" spans="1:23" s="128" customFormat="1" ht="18.75" customHeight="1">
      <c r="A172" s="166"/>
      <c r="B172" s="167"/>
      <c r="D172" s="129"/>
      <c r="U172" s="126"/>
      <c r="V172" s="126"/>
      <c r="W172" s="126"/>
    </row>
    <row r="173" spans="1:23" s="128" customFormat="1" ht="18.75" customHeight="1">
      <c r="A173" s="166"/>
      <c r="B173" s="167"/>
      <c r="D173" s="129"/>
      <c r="U173" s="126"/>
      <c r="V173" s="126"/>
      <c r="W173" s="126"/>
    </row>
    <row r="174" spans="1:23" s="128" customFormat="1" ht="18.75" customHeight="1">
      <c r="A174" s="166"/>
      <c r="B174" s="167"/>
      <c r="D174" s="129"/>
      <c r="U174" s="126"/>
      <c r="V174" s="126"/>
      <c r="W174" s="126"/>
    </row>
    <row r="175" spans="1:23" s="128" customFormat="1" ht="18.75" customHeight="1">
      <c r="A175" s="166"/>
      <c r="B175" s="167"/>
      <c r="D175" s="129"/>
      <c r="U175" s="126"/>
      <c r="V175" s="126"/>
      <c r="W175" s="126"/>
    </row>
    <row r="176" spans="1:23" s="128" customFormat="1" ht="18.75" customHeight="1">
      <c r="A176" s="166"/>
      <c r="B176" s="167"/>
      <c r="D176" s="129"/>
      <c r="U176" s="126"/>
      <c r="V176" s="126"/>
      <c r="W176" s="126"/>
    </row>
    <row r="177" spans="1:23" s="128" customFormat="1" ht="18.75" customHeight="1">
      <c r="A177" s="166"/>
      <c r="B177" s="167"/>
      <c r="D177" s="129"/>
      <c r="U177" s="126"/>
      <c r="V177" s="126"/>
      <c r="W177" s="126"/>
    </row>
    <row r="178" spans="1:23" s="128" customFormat="1" ht="18.75" customHeight="1">
      <c r="A178" s="166"/>
      <c r="B178" s="167"/>
      <c r="D178" s="129"/>
      <c r="U178" s="126"/>
      <c r="V178" s="126"/>
      <c r="W178" s="126"/>
    </row>
    <row r="179" spans="1:23" s="128" customFormat="1" ht="18.75" customHeight="1">
      <c r="A179" s="166"/>
      <c r="B179" s="167"/>
      <c r="D179" s="129"/>
      <c r="U179" s="126"/>
      <c r="V179" s="126"/>
      <c r="W179" s="126"/>
    </row>
    <row r="180" spans="1:23" s="128" customFormat="1" ht="18.75" customHeight="1">
      <c r="A180" s="166"/>
      <c r="B180" s="167"/>
      <c r="D180" s="129"/>
      <c r="U180" s="126"/>
      <c r="V180" s="126"/>
      <c r="W180" s="126"/>
    </row>
    <row r="181" spans="1:23" s="128" customFormat="1" ht="18.75" customHeight="1">
      <c r="A181" s="166"/>
      <c r="B181" s="167"/>
      <c r="D181" s="129"/>
      <c r="U181" s="126"/>
      <c r="V181" s="126"/>
      <c r="W181" s="126"/>
    </row>
    <row r="182" spans="1:23" s="128" customFormat="1" ht="18.75" customHeight="1">
      <c r="A182" s="166"/>
      <c r="B182" s="167"/>
      <c r="D182" s="129"/>
      <c r="U182" s="126"/>
      <c r="V182" s="126"/>
      <c r="W182" s="126"/>
    </row>
    <row r="183" spans="1:23" s="128" customFormat="1" ht="18.75" customHeight="1">
      <c r="A183" s="166"/>
      <c r="B183" s="167"/>
      <c r="D183" s="129"/>
      <c r="U183" s="126"/>
      <c r="V183" s="126"/>
      <c r="W183" s="126"/>
    </row>
    <row r="184" spans="1:23" s="128" customFormat="1" ht="18.75" customHeight="1">
      <c r="A184" s="166"/>
      <c r="B184" s="167"/>
      <c r="D184" s="129"/>
      <c r="U184" s="126"/>
      <c r="V184" s="126"/>
      <c r="W184" s="126"/>
    </row>
    <row r="185" spans="1:23" s="128" customFormat="1" ht="18.75" customHeight="1">
      <c r="A185" s="166"/>
      <c r="B185" s="167"/>
      <c r="D185" s="129"/>
      <c r="U185" s="126"/>
      <c r="V185" s="126"/>
      <c r="W185" s="126"/>
    </row>
    <row r="186" spans="1:23" s="128" customFormat="1" ht="18.75" customHeight="1">
      <c r="A186" s="166"/>
      <c r="B186" s="167"/>
      <c r="D186" s="129"/>
      <c r="U186" s="126"/>
      <c r="V186" s="126"/>
      <c r="W186" s="126"/>
    </row>
    <row r="187" spans="1:23" s="128" customFormat="1" ht="18.75" customHeight="1">
      <c r="A187" s="166"/>
      <c r="B187" s="167"/>
      <c r="D187" s="129"/>
      <c r="U187" s="126"/>
      <c r="V187" s="126"/>
      <c r="W187" s="126"/>
    </row>
    <row r="188" spans="1:23" s="128" customFormat="1" ht="18.75" customHeight="1">
      <c r="A188" s="166"/>
      <c r="B188" s="167"/>
      <c r="D188" s="129"/>
      <c r="U188" s="126"/>
      <c r="V188" s="126"/>
      <c r="W188" s="126"/>
    </row>
    <row r="189" spans="1:23" s="128" customFormat="1" ht="18.75" customHeight="1">
      <c r="A189" s="166"/>
      <c r="B189" s="167"/>
      <c r="D189" s="129"/>
      <c r="U189" s="126"/>
      <c r="V189" s="126"/>
      <c r="W189" s="126"/>
    </row>
    <row r="190" spans="1:23" s="128" customFormat="1" ht="18.75" customHeight="1">
      <c r="A190" s="166"/>
      <c r="B190" s="167"/>
      <c r="D190" s="129"/>
      <c r="U190" s="126"/>
      <c r="V190" s="126"/>
      <c r="W190" s="126"/>
    </row>
    <row r="191" spans="1:23" s="128" customFormat="1" ht="18.75" customHeight="1">
      <c r="A191" s="166"/>
      <c r="B191" s="167"/>
      <c r="D191" s="129"/>
      <c r="U191" s="126"/>
      <c r="V191" s="126"/>
      <c r="W191" s="126"/>
    </row>
    <row r="192" spans="1:23" s="128" customFormat="1" ht="18.75" customHeight="1">
      <c r="A192" s="166"/>
      <c r="B192" s="167"/>
      <c r="D192" s="129"/>
      <c r="U192" s="126"/>
      <c r="V192" s="126"/>
      <c r="W192" s="126"/>
    </row>
    <row r="193" spans="1:23" s="128" customFormat="1" ht="18.75" customHeight="1">
      <c r="A193" s="166"/>
      <c r="B193" s="167"/>
      <c r="D193" s="129"/>
      <c r="U193" s="126"/>
      <c r="V193" s="126"/>
      <c r="W193" s="126"/>
    </row>
    <row r="194" spans="1:23" s="128" customFormat="1" ht="18.75" customHeight="1">
      <c r="A194" s="166"/>
      <c r="B194" s="167"/>
      <c r="D194" s="129"/>
      <c r="U194" s="126"/>
      <c r="V194" s="126"/>
      <c r="W194" s="126"/>
    </row>
    <row r="195" spans="1:23" s="128" customFormat="1" ht="18.75" customHeight="1">
      <c r="A195" s="166"/>
      <c r="B195" s="167"/>
      <c r="D195" s="129"/>
      <c r="U195" s="126"/>
      <c r="V195" s="126"/>
      <c r="W195" s="126"/>
    </row>
    <row r="196" spans="1:23" s="128" customFormat="1" ht="18.75" customHeight="1">
      <c r="A196" s="166"/>
      <c r="B196" s="167"/>
      <c r="D196" s="129"/>
      <c r="U196" s="126"/>
      <c r="V196" s="126"/>
      <c r="W196" s="126"/>
    </row>
    <row r="197" spans="1:23" s="128" customFormat="1" ht="18.75" customHeight="1">
      <c r="A197" s="166"/>
      <c r="B197" s="167"/>
      <c r="D197" s="129"/>
      <c r="U197" s="126"/>
      <c r="V197" s="126"/>
      <c r="W197" s="126"/>
    </row>
    <row r="198" spans="1:23" s="128" customFormat="1" ht="18.75" customHeight="1">
      <c r="A198" s="166"/>
      <c r="B198" s="167"/>
      <c r="D198" s="129"/>
      <c r="U198" s="126"/>
      <c r="V198" s="126"/>
      <c r="W198" s="126"/>
    </row>
    <row r="199" spans="1:23" s="128" customFormat="1" ht="18.75" customHeight="1">
      <c r="A199" s="166"/>
      <c r="B199" s="167"/>
      <c r="D199" s="129"/>
      <c r="U199" s="126"/>
      <c r="V199" s="126"/>
      <c r="W199" s="126"/>
    </row>
    <row r="200" spans="1:23" s="128" customFormat="1" ht="18.75" customHeight="1">
      <c r="A200" s="166"/>
      <c r="B200" s="167"/>
      <c r="D200" s="129"/>
      <c r="U200" s="126"/>
      <c r="V200" s="126"/>
      <c r="W200" s="126"/>
    </row>
    <row r="201" spans="1:23" s="128" customFormat="1" ht="18.75" customHeight="1">
      <c r="A201" s="166"/>
      <c r="B201" s="167"/>
      <c r="D201" s="129"/>
      <c r="U201" s="126"/>
      <c r="V201" s="126"/>
      <c r="W201" s="126"/>
    </row>
    <row r="202" spans="1:23" s="128" customFormat="1" ht="18.75" customHeight="1">
      <c r="A202" s="166"/>
      <c r="B202" s="167"/>
      <c r="D202" s="129"/>
      <c r="U202" s="126"/>
      <c r="V202" s="126"/>
      <c r="W202" s="126"/>
    </row>
    <row r="203" spans="1:23" s="128" customFormat="1" ht="18.75" customHeight="1">
      <c r="A203" s="166"/>
      <c r="B203" s="167"/>
      <c r="D203" s="129"/>
      <c r="U203" s="126"/>
      <c r="V203" s="126"/>
      <c r="W203" s="126"/>
    </row>
    <row r="204" spans="1:23" s="128" customFormat="1" ht="18.75" customHeight="1">
      <c r="A204" s="166"/>
      <c r="B204" s="167"/>
      <c r="D204" s="129"/>
      <c r="U204" s="126"/>
      <c r="V204" s="126"/>
      <c r="W204" s="126"/>
    </row>
    <row r="205" spans="1:23" s="128" customFormat="1" ht="18.75" customHeight="1">
      <c r="A205" s="166"/>
      <c r="B205" s="167"/>
      <c r="D205" s="129"/>
      <c r="U205" s="126"/>
      <c r="V205" s="126"/>
      <c r="W205" s="126"/>
    </row>
    <row r="206" spans="1:23" s="128" customFormat="1" ht="18.75" customHeight="1">
      <c r="A206" s="166"/>
      <c r="B206" s="167"/>
      <c r="D206" s="129"/>
      <c r="U206" s="126"/>
      <c r="V206" s="126"/>
      <c r="W206" s="126"/>
    </row>
    <row r="207" spans="1:23" s="128" customFormat="1" ht="18.75" customHeight="1">
      <c r="A207" s="166"/>
      <c r="B207" s="167"/>
      <c r="D207" s="129"/>
      <c r="U207" s="126"/>
      <c r="V207" s="126"/>
      <c r="W207" s="126"/>
    </row>
    <row r="208" spans="1:23" s="128" customFormat="1" ht="18.75" customHeight="1">
      <c r="A208" s="166"/>
      <c r="B208" s="167"/>
      <c r="D208" s="129"/>
      <c r="U208" s="126"/>
      <c r="V208" s="126"/>
      <c r="W208" s="126"/>
    </row>
    <row r="209" spans="1:23" s="128" customFormat="1" ht="18.75" customHeight="1">
      <c r="A209" s="166"/>
      <c r="B209" s="168"/>
      <c r="D209" s="129"/>
      <c r="U209" s="126"/>
      <c r="V209" s="126"/>
      <c r="W209" s="126"/>
    </row>
  </sheetData>
  <sheetProtection/>
  <mergeCells count="27">
    <mergeCell ref="P7:P10"/>
    <mergeCell ref="O1:T1"/>
    <mergeCell ref="A4:T4"/>
    <mergeCell ref="O5:T5"/>
    <mergeCell ref="T7:T10"/>
    <mergeCell ref="A2:T2"/>
    <mergeCell ref="Q7:Q10"/>
    <mergeCell ref="R7:R10"/>
    <mergeCell ref="S7:S10"/>
    <mergeCell ref="O7:O10"/>
    <mergeCell ref="D7:D10"/>
    <mergeCell ref="E7:E10"/>
    <mergeCell ref="L8:L10"/>
    <mergeCell ref="M8:M10"/>
    <mergeCell ref="N8:N10"/>
    <mergeCell ref="L7:N7"/>
    <mergeCell ref="K7:K10"/>
    <mergeCell ref="A3:T3"/>
    <mergeCell ref="F7:F10"/>
    <mergeCell ref="G7:G10"/>
    <mergeCell ref="H7:H10"/>
    <mergeCell ref="I7:I10"/>
    <mergeCell ref="C6:C10"/>
    <mergeCell ref="B6:B10"/>
    <mergeCell ref="D6:T6"/>
    <mergeCell ref="A6:A10"/>
    <mergeCell ref="J7:J10"/>
  </mergeCells>
  <printOptions/>
  <pageMargins left="0.3" right="0.05" top="0.78" bottom="0.66" header="0.5" footer="0.5"/>
  <pageSetup horizontalDpi="600" verticalDpi="600" orientation="landscape" paperSize="9" scale="80" r:id="rId3"/>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sheetPr>
    <tabColor theme="0"/>
  </sheetPr>
  <dimension ref="A1:IF26"/>
  <sheetViews>
    <sheetView zoomScalePageLayoutView="0" workbookViewId="0" topLeftCell="A4">
      <selection activeCell="E15" sqref="E15"/>
    </sheetView>
  </sheetViews>
  <sheetFormatPr defaultColWidth="9.140625" defaultRowHeight="15"/>
  <cols>
    <col min="1" max="1" width="3.57421875" style="0" customWidth="1"/>
    <col min="2" max="2" width="15.57421875" style="0" customWidth="1"/>
    <col min="3" max="16" width="9.00390625" style="384" customWidth="1"/>
    <col min="17" max="17" width="10.8515625" style="384" customWidth="1"/>
  </cols>
  <sheetData>
    <row r="1" spans="14:17" ht="18.75">
      <c r="N1" s="684" t="s">
        <v>504</v>
      </c>
      <c r="O1" s="684"/>
      <c r="P1" s="684"/>
      <c r="Q1" s="684"/>
    </row>
    <row r="2" spans="1:240" ht="18.75">
      <c r="A2" s="689" t="s">
        <v>518</v>
      </c>
      <c r="B2" s="689"/>
      <c r="C2" s="689"/>
      <c r="D2" s="689"/>
      <c r="E2" s="689"/>
      <c r="F2" s="689"/>
      <c r="G2" s="689"/>
      <c r="H2" s="689"/>
      <c r="I2" s="689"/>
      <c r="J2" s="689"/>
      <c r="K2" s="689"/>
      <c r="L2" s="689"/>
      <c r="M2" s="689"/>
      <c r="N2" s="689"/>
      <c r="O2" s="689"/>
      <c r="P2" s="689"/>
      <c r="Q2" s="68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row>
    <row r="3" spans="1:240" ht="18.75">
      <c r="A3" s="689" t="s">
        <v>623</v>
      </c>
      <c r="B3" s="689"/>
      <c r="C3" s="689"/>
      <c r="D3" s="689"/>
      <c r="E3" s="689"/>
      <c r="F3" s="689"/>
      <c r="G3" s="689"/>
      <c r="H3" s="689"/>
      <c r="I3" s="689"/>
      <c r="J3" s="689"/>
      <c r="K3" s="689"/>
      <c r="L3" s="689"/>
      <c r="M3" s="689"/>
      <c r="N3" s="689"/>
      <c r="O3" s="689"/>
      <c r="P3" s="689"/>
      <c r="Q3" s="68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row>
    <row r="4" spans="1:240" s="172" customFormat="1" ht="18.75">
      <c r="A4" s="690" t="str">
        <f>'40'!A4:T4</f>
        <v>(Kèm theo Công văn số 3921/STC-QLNS ngày 21/12/2020 của  Sở Tài chính)</v>
      </c>
      <c r="B4" s="690"/>
      <c r="C4" s="690"/>
      <c r="D4" s="690"/>
      <c r="E4" s="690"/>
      <c r="F4" s="690"/>
      <c r="G4" s="690"/>
      <c r="H4" s="690"/>
      <c r="I4" s="690"/>
      <c r="J4" s="690"/>
      <c r="K4" s="690"/>
      <c r="L4" s="690"/>
      <c r="M4" s="690"/>
      <c r="N4" s="690"/>
      <c r="O4" s="690"/>
      <c r="P4" s="690"/>
      <c r="Q4" s="690"/>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row>
    <row r="5" spans="1:240" s="172" customFormat="1" ht="18.75">
      <c r="A5" s="170"/>
      <c r="B5" s="171"/>
      <c r="C5" s="385"/>
      <c r="D5" s="385"/>
      <c r="E5" s="385"/>
      <c r="F5" s="385"/>
      <c r="G5" s="385"/>
      <c r="H5" s="385"/>
      <c r="I5" s="385"/>
      <c r="J5" s="385"/>
      <c r="K5" s="385"/>
      <c r="L5" s="385"/>
      <c r="M5" s="385"/>
      <c r="N5" s="685" t="s">
        <v>519</v>
      </c>
      <c r="O5" s="685"/>
      <c r="P5" s="685"/>
      <c r="Q5" s="685"/>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row>
    <row r="6" spans="1:240" ht="26.25" customHeight="1">
      <c r="A6" s="691" t="s">
        <v>1</v>
      </c>
      <c r="B6" s="691" t="s">
        <v>247</v>
      </c>
      <c r="C6" s="686" t="s">
        <v>248</v>
      </c>
      <c r="D6" s="687"/>
      <c r="E6" s="687"/>
      <c r="F6" s="687"/>
      <c r="G6" s="687"/>
      <c r="H6" s="687"/>
      <c r="I6" s="687"/>
      <c r="J6" s="687"/>
      <c r="K6" s="687"/>
      <c r="L6" s="687"/>
      <c r="M6" s="687"/>
      <c r="N6" s="687"/>
      <c r="O6" s="687"/>
      <c r="P6" s="687"/>
      <c r="Q6" s="688"/>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row>
    <row r="7" spans="1:240" ht="18.75" customHeight="1">
      <c r="A7" s="692"/>
      <c r="B7" s="692"/>
      <c r="C7" s="681" t="s">
        <v>107</v>
      </c>
      <c r="D7" s="681" t="s">
        <v>106</v>
      </c>
      <c r="E7" s="681" t="s">
        <v>249</v>
      </c>
      <c r="F7" s="681" t="s">
        <v>41</v>
      </c>
      <c r="G7" s="681" t="s">
        <v>250</v>
      </c>
      <c r="H7" s="681" t="s">
        <v>25</v>
      </c>
      <c r="I7" s="681" t="s">
        <v>251</v>
      </c>
      <c r="J7" s="681" t="s">
        <v>109</v>
      </c>
      <c r="K7" s="681" t="s">
        <v>108</v>
      </c>
      <c r="L7" s="681" t="s">
        <v>252</v>
      </c>
      <c r="M7" s="681" t="s">
        <v>253</v>
      </c>
      <c r="N7" s="681" t="s">
        <v>20</v>
      </c>
      <c r="O7" s="681" t="s">
        <v>31</v>
      </c>
      <c r="P7" s="681" t="s">
        <v>21</v>
      </c>
      <c r="Q7" s="681" t="s">
        <v>624</v>
      </c>
      <c r="R7" s="173"/>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row>
    <row r="8" spans="1:240" ht="18.75">
      <c r="A8" s="692"/>
      <c r="B8" s="692"/>
      <c r="C8" s="682"/>
      <c r="D8" s="682"/>
      <c r="E8" s="682"/>
      <c r="F8" s="682"/>
      <c r="G8" s="682"/>
      <c r="H8" s="682"/>
      <c r="I8" s="682"/>
      <c r="J8" s="682"/>
      <c r="K8" s="682"/>
      <c r="L8" s="682"/>
      <c r="M8" s="682"/>
      <c r="N8" s="682"/>
      <c r="O8" s="682"/>
      <c r="P8" s="682"/>
      <c r="Q8" s="682"/>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row>
    <row r="9" spans="1:240" ht="26.25" customHeight="1">
      <c r="A9" s="693"/>
      <c r="B9" s="693"/>
      <c r="C9" s="683"/>
      <c r="D9" s="683"/>
      <c r="E9" s="683"/>
      <c r="F9" s="683"/>
      <c r="G9" s="683"/>
      <c r="H9" s="683"/>
      <c r="I9" s="683"/>
      <c r="J9" s="683"/>
      <c r="K9" s="683"/>
      <c r="L9" s="683"/>
      <c r="M9" s="683"/>
      <c r="N9" s="683"/>
      <c r="O9" s="683"/>
      <c r="P9" s="683"/>
      <c r="Q9" s="683"/>
      <c r="R9" s="173"/>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row>
    <row r="10" spans="1:240" s="394" customFormat="1" ht="21.75" customHeight="1">
      <c r="A10" s="390" t="s">
        <v>9</v>
      </c>
      <c r="B10" s="391" t="s">
        <v>10</v>
      </c>
      <c r="C10" s="391">
        <v>2</v>
      </c>
      <c r="D10" s="391">
        <v>3</v>
      </c>
      <c r="E10" s="391">
        <v>4</v>
      </c>
      <c r="F10" s="391">
        <v>5</v>
      </c>
      <c r="G10" s="391">
        <v>6</v>
      </c>
      <c r="H10" s="391">
        <v>7</v>
      </c>
      <c r="I10" s="391">
        <v>8</v>
      </c>
      <c r="J10" s="391">
        <v>9</v>
      </c>
      <c r="K10" s="391">
        <v>10</v>
      </c>
      <c r="L10" s="391">
        <v>11</v>
      </c>
      <c r="M10" s="391">
        <v>12</v>
      </c>
      <c r="N10" s="391">
        <v>13</v>
      </c>
      <c r="O10" s="391">
        <v>14</v>
      </c>
      <c r="P10" s="391">
        <v>15</v>
      </c>
      <c r="Q10" s="391">
        <v>16</v>
      </c>
      <c r="R10" s="392"/>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3"/>
      <c r="DS10" s="393"/>
      <c r="DT10" s="393"/>
      <c r="DU10" s="393"/>
      <c r="DV10" s="393"/>
      <c r="DW10" s="393"/>
      <c r="DX10" s="393"/>
      <c r="DY10" s="393"/>
      <c r="DZ10" s="393"/>
      <c r="EA10" s="393"/>
      <c r="EB10" s="393"/>
      <c r="EC10" s="393"/>
      <c r="ED10" s="393"/>
      <c r="EE10" s="393"/>
      <c r="EF10" s="393"/>
      <c r="EG10" s="393"/>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3"/>
      <c r="FS10" s="393"/>
      <c r="FT10" s="393"/>
      <c r="FU10" s="393"/>
      <c r="FV10" s="393"/>
      <c r="FW10" s="393"/>
      <c r="FX10" s="393"/>
      <c r="FY10" s="393"/>
      <c r="FZ10" s="393"/>
      <c r="GA10" s="393"/>
      <c r="GB10" s="393"/>
      <c r="GC10" s="393"/>
      <c r="GD10" s="393"/>
      <c r="GE10" s="393"/>
      <c r="GF10" s="393"/>
      <c r="GG10" s="393"/>
      <c r="GH10" s="393"/>
      <c r="GI10" s="393"/>
      <c r="GJ10" s="393"/>
      <c r="GK10" s="393"/>
      <c r="GL10" s="393"/>
      <c r="GM10" s="393"/>
      <c r="GN10" s="393"/>
      <c r="GO10" s="393"/>
      <c r="GP10" s="393"/>
      <c r="GQ10" s="393"/>
      <c r="GR10" s="393"/>
      <c r="GS10" s="393"/>
      <c r="GT10" s="393"/>
      <c r="GU10" s="393"/>
      <c r="GV10" s="393"/>
      <c r="GW10" s="393"/>
      <c r="GX10" s="393"/>
      <c r="GY10" s="393"/>
      <c r="GZ10" s="393"/>
      <c r="HA10" s="393"/>
      <c r="HB10" s="393"/>
      <c r="HC10" s="393"/>
      <c r="HD10" s="393"/>
      <c r="HE10" s="393"/>
      <c r="HF10" s="393"/>
      <c r="HG10" s="393"/>
      <c r="HH10" s="393"/>
      <c r="HI10" s="393"/>
      <c r="HJ10" s="393"/>
      <c r="HK10" s="393"/>
      <c r="HL10" s="393"/>
      <c r="HM10" s="393"/>
      <c r="HN10" s="393"/>
      <c r="HO10" s="393"/>
      <c r="HP10" s="393"/>
      <c r="HQ10" s="393"/>
      <c r="HR10" s="393"/>
      <c r="HS10" s="393"/>
      <c r="HT10" s="393"/>
      <c r="HU10" s="393"/>
      <c r="HV10" s="393"/>
      <c r="HW10" s="393"/>
      <c r="HX10" s="393"/>
      <c r="HY10" s="393"/>
      <c r="HZ10" s="393"/>
      <c r="IA10" s="393"/>
      <c r="IB10" s="393"/>
      <c r="IC10" s="393"/>
      <c r="ID10" s="393"/>
      <c r="IE10" s="393"/>
      <c r="IF10" s="393"/>
    </row>
    <row r="11" spans="1:240" s="176" customFormat="1" ht="26.25" customHeight="1">
      <c r="A11" s="177"/>
      <c r="B11" s="178" t="s">
        <v>164</v>
      </c>
      <c r="C11" s="386">
        <v>0.21241664120763068</v>
      </c>
      <c r="D11" s="386">
        <v>0.04083942177924079</v>
      </c>
      <c r="E11" s="386">
        <v>0.04344545388508365</v>
      </c>
      <c r="F11" s="386">
        <v>0.10802277653987198</v>
      </c>
      <c r="G11" s="386">
        <v>0.519273967379763</v>
      </c>
      <c r="H11" s="444">
        <v>0.0031913292605827044</v>
      </c>
      <c r="I11" s="444">
        <v>0.003918779940434545</v>
      </c>
      <c r="J11" s="550">
        <v>0.00020784305138624016</v>
      </c>
      <c r="K11" s="386">
        <v>0.006134498088573811</v>
      </c>
      <c r="L11" s="444">
        <v>0.0011122036194581414</v>
      </c>
      <c r="M11" s="386">
        <v>0.0071087189464929266</v>
      </c>
      <c r="N11" s="386">
        <v>0.03706036241850067</v>
      </c>
      <c r="O11" s="386">
        <v>0.013336016524565276</v>
      </c>
      <c r="P11" s="444">
        <v>0.0006301328631492532</v>
      </c>
      <c r="Q11" s="444">
        <v>0.0033018544952663573</v>
      </c>
      <c r="R11" s="174"/>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row>
    <row r="12" spans="1:240" s="176" customFormat="1" ht="18.75">
      <c r="A12" s="398">
        <v>1</v>
      </c>
      <c r="B12" s="179" t="s">
        <v>254</v>
      </c>
      <c r="C12" s="387">
        <v>0.4121415212735147</v>
      </c>
      <c r="D12" s="387">
        <v>0.33694745621351124</v>
      </c>
      <c r="E12" s="387">
        <v>0.418944</v>
      </c>
      <c r="F12" s="387">
        <v>0.26544401544401547</v>
      </c>
      <c r="G12" s="387">
        <v>0.40159567347594444</v>
      </c>
      <c r="H12" s="387">
        <v>0.6961446307993902</v>
      </c>
      <c r="I12" s="387">
        <v>0.49445676274944567</v>
      </c>
      <c r="J12" s="387">
        <v>0.8846153846153846</v>
      </c>
      <c r="K12" s="387">
        <v>0.0226628895184136</v>
      </c>
      <c r="L12" s="387">
        <v>0.008125</v>
      </c>
      <c r="M12" s="387">
        <v>0.4783161394416467</v>
      </c>
      <c r="N12" s="387">
        <v>0.5315345731461423</v>
      </c>
      <c r="O12" s="387">
        <v>0.2911128485796195</v>
      </c>
      <c r="P12" s="387">
        <v>0</v>
      </c>
      <c r="Q12" s="387">
        <v>0.42105263157894735</v>
      </c>
      <c r="R12" s="174"/>
      <c r="S12" s="180"/>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row>
    <row r="13" spans="1:240" s="176" customFormat="1" ht="22.5" customHeight="1">
      <c r="A13" s="398">
        <v>2</v>
      </c>
      <c r="B13" s="179" t="s">
        <v>255</v>
      </c>
      <c r="C13" s="387">
        <v>0.0687153424886159</v>
      </c>
      <c r="D13" s="387">
        <v>0.10842368640533778</v>
      </c>
      <c r="E13" s="387">
        <v>0.151608</v>
      </c>
      <c r="F13" s="387">
        <v>0.07963320463320463</v>
      </c>
      <c r="G13" s="387">
        <v>0.20079783673797222</v>
      </c>
      <c r="H13" s="387">
        <v>0.1388586364626443</v>
      </c>
      <c r="I13" s="387">
        <v>0.06829268292682927</v>
      </c>
      <c r="J13" s="387">
        <v>0.06521739130434782</v>
      </c>
      <c r="K13" s="387">
        <v>0.9065155807365439</v>
      </c>
      <c r="L13" s="387">
        <v>0.178125</v>
      </c>
      <c r="M13" s="387">
        <v>0.09876301765022247</v>
      </c>
      <c r="N13" s="387">
        <v>0.08997552260642039</v>
      </c>
      <c r="O13" s="387">
        <v>0.16940317956737033</v>
      </c>
      <c r="P13" s="387">
        <v>1</v>
      </c>
      <c r="Q13" s="387">
        <v>0.2</v>
      </c>
      <c r="R13" s="175"/>
      <c r="S13" s="180"/>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row>
    <row r="14" spans="1:240" s="176" customFormat="1" ht="22.5" customHeight="1">
      <c r="A14" s="398">
        <v>3</v>
      </c>
      <c r="B14" s="179" t="s">
        <v>256</v>
      </c>
      <c r="C14" s="387">
        <v>0.0598993060725605</v>
      </c>
      <c r="D14" s="387">
        <v>0.06672226855713094</v>
      </c>
      <c r="E14" s="387">
        <v>0.093768</v>
      </c>
      <c r="F14" s="387">
        <v>0.07239382239382239</v>
      </c>
      <c r="G14" s="387">
        <v>0.031123664694385694</v>
      </c>
      <c r="H14" s="387">
        <v>0.03539533870616424</v>
      </c>
      <c r="I14" s="387">
        <v>0.04789356984478936</v>
      </c>
      <c r="J14" s="387">
        <v>0</v>
      </c>
      <c r="K14" s="387">
        <v>0</v>
      </c>
      <c r="L14" s="387">
        <v>0</v>
      </c>
      <c r="M14" s="387">
        <v>0.04547010218549846</v>
      </c>
      <c r="N14" s="387">
        <v>0.042361834022639246</v>
      </c>
      <c r="O14" s="387">
        <v>0.05603335939536096</v>
      </c>
      <c r="P14" s="387">
        <v>0</v>
      </c>
      <c r="Q14" s="387">
        <v>0</v>
      </c>
      <c r="R14" s="175"/>
      <c r="S14" s="180"/>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row>
    <row r="15" spans="1:240" s="176" customFormat="1" ht="22.5" customHeight="1">
      <c r="A15" s="398">
        <v>4</v>
      </c>
      <c r="B15" s="179" t="s">
        <v>257</v>
      </c>
      <c r="C15" s="387">
        <v>0.10046321824598836</v>
      </c>
      <c r="D15" s="387">
        <v>0.13344453711426188</v>
      </c>
      <c r="E15" s="387">
        <v>0.142208</v>
      </c>
      <c r="F15" s="387">
        <v>0.06901544401544402</v>
      </c>
      <c r="G15" s="387">
        <v>0.06693261224599073</v>
      </c>
      <c r="H15" s="387">
        <v>0.081681550860379</v>
      </c>
      <c r="I15" s="387">
        <v>0.141019955654102</v>
      </c>
      <c r="J15" s="387">
        <v>0</v>
      </c>
      <c r="K15" s="387">
        <v>0.0679886685552408</v>
      </c>
      <c r="L15" s="387">
        <v>0.81375</v>
      </c>
      <c r="M15" s="387">
        <v>0.10516794602258837</v>
      </c>
      <c r="N15" s="387">
        <v>0.07165967982443801</v>
      </c>
      <c r="O15" s="387">
        <v>0.26974198592650506</v>
      </c>
      <c r="P15" s="387">
        <v>0</v>
      </c>
      <c r="Q15" s="387">
        <v>0.37894736842105264</v>
      </c>
      <c r="R15" s="175"/>
      <c r="S15" s="180"/>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row>
    <row r="16" spans="1:240" s="176" customFormat="1" ht="22.5" customHeight="1">
      <c r="A16" s="398">
        <v>5</v>
      </c>
      <c r="B16" s="179" t="s">
        <v>258</v>
      </c>
      <c r="C16" s="387">
        <v>0.04037738133611712</v>
      </c>
      <c r="D16" s="387">
        <v>0.025020850708924104</v>
      </c>
      <c r="E16" s="387">
        <v>0.025104</v>
      </c>
      <c r="F16" s="387">
        <v>0.07432432432432433</v>
      </c>
      <c r="G16" s="387">
        <v>0.03309148349441782</v>
      </c>
      <c r="H16" s="387">
        <v>0.008059246351557395</v>
      </c>
      <c r="I16" s="387">
        <v>0.017738359201773836</v>
      </c>
      <c r="J16" s="387">
        <v>0.033444816053511704</v>
      </c>
      <c r="K16" s="387">
        <v>0</v>
      </c>
      <c r="L16" s="387">
        <v>0</v>
      </c>
      <c r="M16" s="387">
        <v>0.04224319170781792</v>
      </c>
      <c r="N16" s="387">
        <v>0.030498269701488338</v>
      </c>
      <c r="O16" s="387">
        <v>0.01563721657544957</v>
      </c>
      <c r="P16" s="387">
        <v>0</v>
      </c>
      <c r="Q16" s="387">
        <v>0</v>
      </c>
      <c r="R16" s="175"/>
      <c r="S16" s="180"/>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row>
    <row r="17" spans="1:240" s="176" customFormat="1" ht="22.5" customHeight="1">
      <c r="A17" s="398">
        <v>6</v>
      </c>
      <c r="B17" s="179" t="s">
        <v>259</v>
      </c>
      <c r="C17" s="387">
        <v>0.030574694964812757</v>
      </c>
      <c r="D17" s="387">
        <v>0.0316930775646372</v>
      </c>
      <c r="E17" s="387">
        <v>0.007008</v>
      </c>
      <c r="F17" s="387">
        <v>0.06531531531531531</v>
      </c>
      <c r="G17" s="387">
        <v>0.032796980000535464</v>
      </c>
      <c r="H17" s="387">
        <v>0.0040296231757786976</v>
      </c>
      <c r="I17" s="387">
        <v>0.008869179600886918</v>
      </c>
      <c r="J17" s="387">
        <v>0.016722408026755852</v>
      </c>
      <c r="K17" s="387">
        <v>0.0011331444759206798</v>
      </c>
      <c r="L17" s="387">
        <v>0</v>
      </c>
      <c r="M17" s="387">
        <v>0.027135383562313597</v>
      </c>
      <c r="N17" s="387">
        <v>0.027806694238903112</v>
      </c>
      <c r="O17" s="387">
        <v>0.013031013812874642</v>
      </c>
      <c r="P17" s="387">
        <v>0</v>
      </c>
      <c r="Q17" s="387">
        <v>0</v>
      </c>
      <c r="R17" s="175"/>
      <c r="S17" s="180"/>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row>
    <row r="18" spans="1:240" s="176" customFormat="1" ht="22.5" customHeight="1">
      <c r="A18" s="398">
        <v>7</v>
      </c>
      <c r="B18" s="179" t="s">
        <v>260</v>
      </c>
      <c r="C18" s="387">
        <v>0.07961267035255964</v>
      </c>
      <c r="D18" s="387">
        <v>0.12510425354462051</v>
      </c>
      <c r="E18" s="387">
        <v>0.082064</v>
      </c>
      <c r="F18" s="387">
        <v>0.10296010296010295</v>
      </c>
      <c r="G18" s="387">
        <v>0.03011967551069583</v>
      </c>
      <c r="H18" s="387">
        <v>0</v>
      </c>
      <c r="I18" s="387">
        <v>0.06208425720620843</v>
      </c>
      <c r="J18" s="387">
        <v>0</v>
      </c>
      <c r="K18" s="387">
        <v>0</v>
      </c>
      <c r="L18" s="387">
        <v>0</v>
      </c>
      <c r="M18" s="387">
        <v>0.06013787708404635</v>
      </c>
      <c r="N18" s="387">
        <v>0.04280261467330651</v>
      </c>
      <c r="O18" s="387">
        <v>0.06906437320823561</v>
      </c>
      <c r="P18" s="387">
        <v>0</v>
      </c>
      <c r="Q18" s="387">
        <v>0</v>
      </c>
      <c r="R18" s="175"/>
      <c r="S18" s="180"/>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row>
    <row r="19" spans="1:240" s="176" customFormat="1" ht="22.5" customHeight="1">
      <c r="A19" s="398">
        <v>8</v>
      </c>
      <c r="B19" s="179" t="s">
        <v>261</v>
      </c>
      <c r="C19" s="387">
        <v>0.04422744326762757</v>
      </c>
      <c r="D19" s="387">
        <v>0.07923269391159299</v>
      </c>
      <c r="E19" s="387">
        <v>0.02924</v>
      </c>
      <c r="F19" s="387">
        <v>0.05791505791505792</v>
      </c>
      <c r="G19" s="387">
        <v>0.050199459184493055</v>
      </c>
      <c r="H19" s="387">
        <v>0</v>
      </c>
      <c r="I19" s="387">
        <v>0.03547671840354767</v>
      </c>
      <c r="J19" s="387">
        <v>0</v>
      </c>
      <c r="K19" s="387">
        <v>0</v>
      </c>
      <c r="L19" s="387">
        <v>0</v>
      </c>
      <c r="M19" s="387">
        <v>0.03422480809661174</v>
      </c>
      <c r="N19" s="387">
        <v>0.036978683097468795</v>
      </c>
      <c r="O19" s="387">
        <v>0.06515506906437321</v>
      </c>
      <c r="P19" s="387">
        <v>0</v>
      </c>
      <c r="Q19" s="387">
        <v>0</v>
      </c>
      <c r="R19" s="175"/>
      <c r="S19" s="180"/>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row>
    <row r="20" spans="1:240" s="176" customFormat="1" ht="22.5" customHeight="1">
      <c r="A20" s="398">
        <v>9</v>
      </c>
      <c r="B20" s="179" t="s">
        <v>262</v>
      </c>
      <c r="C20" s="387">
        <v>0.05960969240410433</v>
      </c>
      <c r="D20" s="387">
        <v>0.03336113427856547</v>
      </c>
      <c r="E20" s="387">
        <v>0.024344</v>
      </c>
      <c r="F20" s="387">
        <v>0.0546975546975547</v>
      </c>
      <c r="G20" s="387">
        <v>0.025568257877968462</v>
      </c>
      <c r="H20" s="387">
        <v>0.021781746896101066</v>
      </c>
      <c r="I20" s="387">
        <v>0.026607538802660754</v>
      </c>
      <c r="J20" s="387">
        <v>0</v>
      </c>
      <c r="K20" s="387">
        <v>0.0016997167138810198</v>
      </c>
      <c r="L20" s="387">
        <v>0</v>
      </c>
      <c r="M20" s="387">
        <v>0.03911406639612771</v>
      </c>
      <c r="N20" s="387">
        <v>0.028528824241060124</v>
      </c>
      <c r="O20" s="387">
        <v>0.0013031013812874641</v>
      </c>
      <c r="P20" s="387">
        <v>0</v>
      </c>
      <c r="Q20" s="387">
        <v>0</v>
      </c>
      <c r="R20" s="181"/>
      <c r="S20" s="181"/>
      <c r="T20" s="181"/>
      <c r="U20" s="181"/>
      <c r="V20" s="181"/>
      <c r="W20" s="181"/>
      <c r="X20" s="181"/>
      <c r="Y20" s="181"/>
      <c r="Z20" s="181"/>
      <c r="AA20" s="181"/>
      <c r="AB20" s="181"/>
      <c r="AC20" s="181"/>
      <c r="AD20" s="181"/>
      <c r="AE20" s="181"/>
      <c r="AF20" s="181"/>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row>
    <row r="21" spans="1:240" s="176" customFormat="1" ht="22.5" customHeight="1">
      <c r="A21" s="398">
        <v>10</v>
      </c>
      <c r="B21" s="179" t="s">
        <v>263</v>
      </c>
      <c r="C21" s="387">
        <v>0.03727344275384965</v>
      </c>
      <c r="D21" s="387">
        <v>0.025020850708924104</v>
      </c>
      <c r="E21" s="387">
        <v>0.016952</v>
      </c>
      <c r="F21" s="387">
        <v>0.05630630630630631</v>
      </c>
      <c r="G21" s="387">
        <v>0.037147599796524856</v>
      </c>
      <c r="H21" s="387">
        <v>0.0054454367240252665</v>
      </c>
      <c r="I21" s="387">
        <v>0.03370288248337029</v>
      </c>
      <c r="J21" s="387">
        <v>0</v>
      </c>
      <c r="K21" s="387">
        <v>0</v>
      </c>
      <c r="L21" s="387">
        <v>0</v>
      </c>
      <c r="M21" s="387">
        <v>0.025913068987434607</v>
      </c>
      <c r="N21" s="387">
        <v>0.047060368192517986</v>
      </c>
      <c r="O21" s="387">
        <v>0.005212405525149857</v>
      </c>
      <c r="P21" s="387">
        <v>0</v>
      </c>
      <c r="Q21" s="387">
        <v>0</v>
      </c>
      <c r="R21" s="181"/>
      <c r="S21" s="180"/>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row>
    <row r="22" spans="1:240" s="176" customFormat="1" ht="22.5" customHeight="1">
      <c r="A22" s="398">
        <v>11</v>
      </c>
      <c r="B22" s="179" t="s">
        <v>264</v>
      </c>
      <c r="C22" s="387">
        <v>0.04421435338430752</v>
      </c>
      <c r="D22" s="387">
        <v>0.014178482068390326</v>
      </c>
      <c r="E22" s="387">
        <v>0.00384</v>
      </c>
      <c r="F22" s="387">
        <v>0.04858429858429859</v>
      </c>
      <c r="G22" s="387">
        <v>0.04015956734759444</v>
      </c>
      <c r="H22" s="387">
        <v>0.004356349379220213</v>
      </c>
      <c r="I22" s="387">
        <v>0.01951219512195122</v>
      </c>
      <c r="J22" s="387">
        <v>0</v>
      </c>
      <c r="K22" s="387">
        <v>0</v>
      </c>
      <c r="L22" s="387">
        <v>0</v>
      </c>
      <c r="M22" s="387">
        <v>0.018579181538160662</v>
      </c>
      <c r="N22" s="387">
        <v>0.0202852882424106</v>
      </c>
      <c r="O22" s="387">
        <v>0.018243419338024498</v>
      </c>
      <c r="P22" s="387">
        <v>0</v>
      </c>
      <c r="Q22" s="387">
        <v>0</v>
      </c>
      <c r="R22" s="175"/>
      <c r="S22" s="180"/>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row>
    <row r="23" spans="1:240" s="176" customFormat="1" ht="22.5" customHeight="1">
      <c r="A23" s="398">
        <v>12</v>
      </c>
      <c r="B23" s="179" t="s">
        <v>265</v>
      </c>
      <c r="C23" s="387">
        <v>0.022890933455941908</v>
      </c>
      <c r="D23" s="387">
        <v>0.020850708924103418</v>
      </c>
      <c r="E23" s="387">
        <v>0.00492</v>
      </c>
      <c r="F23" s="387">
        <v>0.05341055341055341</v>
      </c>
      <c r="G23" s="387">
        <v>0.050467189633477016</v>
      </c>
      <c r="H23" s="387">
        <v>0.004247440644739708</v>
      </c>
      <c r="I23" s="387">
        <v>0.04434589800443459</v>
      </c>
      <c r="J23" s="387">
        <v>0</v>
      </c>
      <c r="K23" s="387">
        <v>0</v>
      </c>
      <c r="L23" s="387">
        <v>0</v>
      </c>
      <c r="M23" s="387">
        <v>0.024935217327531414</v>
      </c>
      <c r="N23" s="387">
        <v>0.03050764801320466</v>
      </c>
      <c r="O23" s="387">
        <v>0.026062027625749284</v>
      </c>
      <c r="P23" s="387">
        <v>0</v>
      </c>
      <c r="Q23" s="387">
        <v>0</v>
      </c>
      <c r="R23" s="175"/>
      <c r="S23" s="180"/>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row>
    <row r="24" spans="1:240" ht="22.5" customHeight="1">
      <c r="A24" s="182"/>
      <c r="B24" s="182"/>
      <c r="C24" s="388"/>
      <c r="D24" s="388"/>
      <c r="E24" s="388"/>
      <c r="F24" s="388"/>
      <c r="G24" s="388"/>
      <c r="H24" s="388"/>
      <c r="I24" s="388"/>
      <c r="J24" s="388"/>
      <c r="K24" s="388"/>
      <c r="L24" s="388"/>
      <c r="M24" s="388"/>
      <c r="N24" s="388"/>
      <c r="O24" s="388"/>
      <c r="P24" s="388"/>
      <c r="Q24" s="388"/>
      <c r="R24" s="169"/>
      <c r="S24" s="183"/>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row>
    <row r="25" spans="1:17" s="395" customFormat="1" ht="15.75">
      <c r="A25" s="184"/>
      <c r="B25" s="184"/>
      <c r="C25" s="389"/>
      <c r="D25" s="389"/>
      <c r="E25" s="389"/>
      <c r="F25" s="389"/>
      <c r="G25" s="389"/>
      <c r="H25" s="389"/>
      <c r="I25" s="389"/>
      <c r="J25" s="389"/>
      <c r="K25" s="389"/>
      <c r="L25" s="389"/>
      <c r="M25" s="389"/>
      <c r="N25" s="389"/>
      <c r="O25" s="389"/>
      <c r="P25" s="389"/>
      <c r="Q25" s="389"/>
    </row>
    <row r="26" spans="3:17" s="557" customFormat="1" ht="15">
      <c r="C26" s="558">
        <f>SUM(C12:C23)</f>
        <v>1</v>
      </c>
      <c r="D26" s="558">
        <f aca="true" t="shared" si="0" ref="D26:Q26">SUM(D12:D23)</f>
        <v>1</v>
      </c>
      <c r="E26" s="558">
        <f t="shared" si="0"/>
        <v>1</v>
      </c>
      <c r="F26" s="558">
        <f t="shared" si="0"/>
        <v>1</v>
      </c>
      <c r="G26" s="558">
        <f t="shared" si="0"/>
        <v>0.9999999999999998</v>
      </c>
      <c r="H26" s="558">
        <f t="shared" si="0"/>
        <v>1.0000000000000002</v>
      </c>
      <c r="I26" s="558">
        <f t="shared" si="0"/>
        <v>1</v>
      </c>
      <c r="J26" s="558">
        <f t="shared" si="0"/>
        <v>0.9999999999999999</v>
      </c>
      <c r="K26" s="558">
        <f t="shared" si="0"/>
        <v>1</v>
      </c>
      <c r="L26" s="558">
        <f t="shared" si="0"/>
        <v>1</v>
      </c>
      <c r="M26" s="558">
        <f t="shared" si="0"/>
        <v>1</v>
      </c>
      <c r="N26" s="558">
        <f t="shared" si="0"/>
        <v>1.0000000000000002</v>
      </c>
      <c r="O26" s="558">
        <f t="shared" si="0"/>
        <v>1</v>
      </c>
      <c r="P26" s="558">
        <f t="shared" si="0"/>
        <v>1</v>
      </c>
      <c r="Q26" s="558">
        <f t="shared" si="0"/>
        <v>1</v>
      </c>
    </row>
  </sheetData>
  <sheetProtection/>
  <mergeCells count="23">
    <mergeCell ref="H7:H9"/>
    <mergeCell ref="P7:P9"/>
    <mergeCell ref="A6:A9"/>
    <mergeCell ref="Q7:Q9"/>
    <mergeCell ref="A3:Q3"/>
    <mergeCell ref="A4:Q4"/>
    <mergeCell ref="A2:Q2"/>
    <mergeCell ref="N7:N9"/>
    <mergeCell ref="O7:O9"/>
    <mergeCell ref="B6:B9"/>
    <mergeCell ref="I7:I9"/>
    <mergeCell ref="J7:J9"/>
    <mergeCell ref="G7:G9"/>
    <mergeCell ref="K7:K9"/>
    <mergeCell ref="L7:L9"/>
    <mergeCell ref="M7:M9"/>
    <mergeCell ref="N1:Q1"/>
    <mergeCell ref="N5:Q5"/>
    <mergeCell ref="C6:Q6"/>
    <mergeCell ref="C7:C9"/>
    <mergeCell ref="D7:D9"/>
    <mergeCell ref="E7:E9"/>
    <mergeCell ref="F7:F9"/>
  </mergeCells>
  <printOptions/>
  <pageMargins left="0.2" right="0.2" top="0.25" bottom="0.25" header="0.3" footer="0.3"/>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2020-12-21T03:07:07Z</cp:lastPrinted>
  <dcterms:created xsi:type="dcterms:W3CDTF">2019-12-05T03:10:19Z</dcterms:created>
  <dcterms:modified xsi:type="dcterms:W3CDTF">2020-12-21T07:31:15Z</dcterms:modified>
  <cp:category/>
  <cp:version/>
  <cp:contentType/>
  <cp:contentStatus/>
</cp:coreProperties>
</file>